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БГ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L5" authorId="0">
      <text>
        <r>
          <rPr>
            <b/>
            <sz val="9"/>
            <rFont val="Tahoma"/>
            <family val="2"/>
          </rPr>
          <t>с 01 октября начисление следовательно сбор в ноябре!</t>
        </r>
      </text>
    </comment>
  </commentList>
</comments>
</file>

<file path=xl/sharedStrings.xml><?xml version="1.0" encoding="utf-8"?>
<sst xmlns="http://schemas.openxmlformats.org/spreadsheetml/2006/main" count="51" uniqueCount="51">
  <si>
    <t>О Т Ч Е Т  по текущему ремонту жилого фонда по видам работ за январь-декабрь  2021 г.</t>
  </si>
  <si>
    <t>по ООО "Благоустроенный город"</t>
  </si>
  <si>
    <t>№ п/п</t>
  </si>
  <si>
    <t>Адрес дома</t>
  </si>
  <si>
    <t>январь - декабрь</t>
  </si>
  <si>
    <t xml:space="preserve">Всего        </t>
  </si>
  <si>
    <t>Ср-ва за 1 мес. (ТР+ доп. Получ. Доходы) 2021г., руб.</t>
  </si>
  <si>
    <t xml:space="preserve">Всего начислено средств с янв по декабрь2021г., руб. </t>
  </si>
  <si>
    <t>Остаток ср-тв на 01.01.22г. за минусом задолж.(без остатка 2020г.)</t>
  </si>
  <si>
    <t>Остаток, перерасход (-) ср-тв по тек.р-ту за предыдущие периоды</t>
  </si>
  <si>
    <t>Задолженность населения по тек. ремонту на 16.01.22г.</t>
  </si>
  <si>
    <t>Остаток средств на 01.01.22г. за минусом задолженности</t>
  </si>
  <si>
    <t>Эл. оборуд.</t>
  </si>
  <si>
    <t>Сантехн.  оборуд.</t>
  </si>
  <si>
    <t>Общестр. работы</t>
  </si>
  <si>
    <t>Ремонт сист. дымоуд. И пожар., доводч., уст.домоф.</t>
  </si>
  <si>
    <t>Рем. подъезда</t>
  </si>
  <si>
    <t xml:space="preserve"> Кровля</t>
  </si>
  <si>
    <t>Швы</t>
  </si>
  <si>
    <t xml:space="preserve">Монтаж  дверей, окон </t>
  </si>
  <si>
    <t>Сод-ие вахты</t>
  </si>
  <si>
    <t>2,8% ЕИРКЦ за кап.р-нт</t>
  </si>
  <si>
    <r>
      <t>Стр., 3</t>
    </r>
    <r>
      <rPr>
        <sz val="11"/>
        <rFont val="Times New Roman"/>
        <family val="1"/>
      </rPr>
      <t xml:space="preserve"> </t>
    </r>
  </si>
  <si>
    <t xml:space="preserve">Стр., 11 </t>
  </si>
  <si>
    <r>
      <t>Энер., 25</t>
    </r>
    <r>
      <rPr>
        <sz val="11"/>
        <rFont val="Times New Roman"/>
        <family val="1"/>
      </rPr>
      <t xml:space="preserve">  </t>
    </r>
  </si>
  <si>
    <t xml:space="preserve">Энерг., 27  </t>
  </si>
  <si>
    <t xml:space="preserve">Энерг., 29 </t>
  </si>
  <si>
    <r>
      <t>Мира, 1</t>
    </r>
    <r>
      <rPr>
        <sz val="11"/>
        <rFont val="Times New Roman"/>
        <family val="1"/>
      </rPr>
      <t xml:space="preserve"> </t>
    </r>
  </si>
  <si>
    <r>
      <t>Мира, 2</t>
    </r>
    <r>
      <rPr>
        <sz val="11"/>
        <rFont val="Times New Roman"/>
        <family val="1"/>
      </rPr>
      <t xml:space="preserve"> </t>
    </r>
  </si>
  <si>
    <r>
      <t>Мира, 6</t>
    </r>
    <r>
      <rPr>
        <sz val="11"/>
        <rFont val="Times New Roman"/>
        <family val="1"/>
      </rPr>
      <t xml:space="preserve">  </t>
    </r>
  </si>
  <si>
    <r>
      <t>Энерг., 31</t>
    </r>
    <r>
      <rPr>
        <sz val="11"/>
        <rFont val="Times New Roman"/>
        <family val="1"/>
      </rPr>
      <t xml:space="preserve"> </t>
    </r>
  </si>
  <si>
    <t xml:space="preserve">Энерг., 33 </t>
  </si>
  <si>
    <t xml:space="preserve">Энерг., 35 </t>
  </si>
  <si>
    <t xml:space="preserve">Энерг., 39  </t>
  </si>
  <si>
    <t>Энерг., 41</t>
  </si>
  <si>
    <t xml:space="preserve">Энерг., 45 </t>
  </si>
  <si>
    <r>
      <t>Энерг., 51</t>
    </r>
  </si>
  <si>
    <t xml:space="preserve">Энерг., 53 </t>
  </si>
  <si>
    <t xml:space="preserve">Мира, 5  </t>
  </si>
  <si>
    <t xml:space="preserve">Мира, 9 </t>
  </si>
  <si>
    <t>Мира, 16</t>
  </si>
  <si>
    <t xml:space="preserve">Мира, 17 </t>
  </si>
  <si>
    <t xml:space="preserve">Мира,21 </t>
  </si>
  <si>
    <r>
      <t>Сад., 3</t>
    </r>
    <r>
      <rPr>
        <i/>
        <sz val="11"/>
        <color indexed="8"/>
        <rFont val="Times New Roman"/>
        <family val="1"/>
      </rPr>
      <t xml:space="preserve">  </t>
    </r>
  </si>
  <si>
    <t xml:space="preserve">Сад., 5  </t>
  </si>
  <si>
    <t xml:space="preserve">Сад., 7 </t>
  </si>
  <si>
    <r>
      <t>Сад., 7А</t>
    </r>
    <r>
      <rPr>
        <sz val="11"/>
        <rFont val="Times New Roman"/>
        <family val="1"/>
      </rPr>
      <t xml:space="preserve">  </t>
    </r>
  </si>
  <si>
    <t xml:space="preserve">Сад.,  9 </t>
  </si>
  <si>
    <t>Сад., 9А</t>
  </si>
  <si>
    <t xml:space="preserve">Сад., 17 </t>
  </si>
  <si>
    <t>Итого: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</si>
</sst>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9"/>
      <name val="Arial Cyr"/>
      <family val="0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" fillId="33" borderId="0" xfId="52" applyFont="1" applyFill="1">
      <alignment/>
      <protection/>
    </xf>
    <xf numFmtId="0" fontId="2" fillId="0" borderId="0" xfId="52">
      <alignment/>
      <protection/>
    </xf>
    <xf numFmtId="0" fontId="5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9" fillId="34" borderId="11" xfId="52" applyFont="1" applyFill="1" applyBorder="1" applyAlignment="1">
      <alignment horizontal="center"/>
      <protection/>
    </xf>
    <xf numFmtId="0" fontId="10" fillId="34" borderId="11" xfId="52" applyFont="1" applyFill="1" applyBorder="1" applyAlignment="1">
      <alignment horizontal="center" vertical="top" wrapText="1"/>
      <protection/>
    </xf>
    <xf numFmtId="0" fontId="9" fillId="33" borderId="11" xfId="52" applyFont="1" applyFill="1" applyBorder="1" applyAlignment="1">
      <alignment horizontal="center"/>
      <protection/>
    </xf>
    <xf numFmtId="0" fontId="11" fillId="33" borderId="11" xfId="52" applyFont="1" applyFill="1" applyBorder="1" applyAlignment="1">
      <alignment horizontal="justify" vertical="top" wrapText="1"/>
      <protection/>
    </xf>
    <xf numFmtId="0" fontId="13" fillId="33" borderId="11" xfId="52" applyFont="1" applyFill="1" applyBorder="1" applyAlignment="1">
      <alignment horizontal="center" vertical="top" wrapText="1"/>
      <protection/>
    </xf>
    <xf numFmtId="1" fontId="12" fillId="33" borderId="11" xfId="52" applyNumberFormat="1" applyFont="1" applyFill="1" applyBorder="1" applyAlignment="1">
      <alignment horizontal="center" vertical="top" wrapText="1"/>
      <protection/>
    </xf>
    <xf numFmtId="1" fontId="13" fillId="33" borderId="11" xfId="52" applyNumberFormat="1" applyFont="1" applyFill="1" applyBorder="1" applyAlignment="1">
      <alignment horizontal="center"/>
      <protection/>
    </xf>
    <xf numFmtId="1" fontId="13" fillId="35" borderId="11" xfId="52" applyNumberFormat="1" applyFont="1" applyFill="1" applyBorder="1" applyAlignment="1">
      <alignment horizontal="center"/>
      <protection/>
    </xf>
    <xf numFmtId="1" fontId="14" fillId="35" borderId="11" xfId="52" applyNumberFormat="1" applyFont="1" applyFill="1" applyBorder="1" applyAlignment="1">
      <alignment horizontal="center"/>
      <protection/>
    </xf>
    <xf numFmtId="0" fontId="2" fillId="0" borderId="0" xfId="52" applyFont="1">
      <alignment/>
      <protection/>
    </xf>
    <xf numFmtId="0" fontId="11" fillId="33" borderId="11" xfId="52" applyFont="1" applyFill="1" applyBorder="1" applyAlignment="1">
      <alignment vertical="top" wrapText="1"/>
      <protection/>
    </xf>
    <xf numFmtId="0" fontId="9" fillId="36" borderId="11" xfId="52" applyFont="1" applyFill="1" applyBorder="1" applyAlignment="1">
      <alignment horizontal="center"/>
      <protection/>
    </xf>
    <xf numFmtId="0" fontId="11" fillId="36" borderId="11" xfId="52" applyFont="1" applyFill="1" applyBorder="1" applyAlignment="1">
      <alignment vertical="top" wrapText="1"/>
      <protection/>
    </xf>
    <xf numFmtId="0" fontId="13" fillId="36" borderId="11" xfId="52" applyFont="1" applyFill="1" applyBorder="1" applyAlignment="1">
      <alignment horizontal="center" vertical="top" wrapText="1"/>
      <protection/>
    </xf>
    <xf numFmtId="1" fontId="12" fillId="36" borderId="11" xfId="52" applyNumberFormat="1" applyFont="1" applyFill="1" applyBorder="1" applyAlignment="1">
      <alignment horizontal="center" vertical="top" wrapText="1"/>
      <protection/>
    </xf>
    <xf numFmtId="1" fontId="13" fillId="36" borderId="11" xfId="52" applyNumberFormat="1" applyFont="1" applyFill="1" applyBorder="1" applyAlignment="1">
      <alignment horizontal="center"/>
      <protection/>
    </xf>
    <xf numFmtId="1" fontId="14" fillId="36" borderId="11" xfId="52" applyNumberFormat="1" applyFont="1" applyFill="1" applyBorder="1" applyAlignment="1">
      <alignment horizontal="center"/>
      <protection/>
    </xf>
    <xf numFmtId="0" fontId="2" fillId="36" borderId="0" xfId="52" applyFont="1" applyFill="1">
      <alignment/>
      <protection/>
    </xf>
    <xf numFmtId="0" fontId="9" fillId="33" borderId="11" xfId="52" applyFont="1" applyFill="1" applyBorder="1">
      <alignment/>
      <protection/>
    </xf>
    <xf numFmtId="0" fontId="18" fillId="37" borderId="11" xfId="52" applyFont="1" applyFill="1" applyBorder="1" applyAlignment="1">
      <alignment vertical="top" wrapText="1"/>
      <protection/>
    </xf>
    <xf numFmtId="0" fontId="18" fillId="37" borderId="11" xfId="52" applyFont="1" applyFill="1" applyBorder="1" applyAlignment="1">
      <alignment horizontal="center" vertical="top" wrapText="1"/>
      <protection/>
    </xf>
    <xf numFmtId="1" fontId="18" fillId="37" borderId="11" xfId="52" applyNumberFormat="1" applyFont="1" applyFill="1" applyBorder="1" applyAlignment="1">
      <alignment horizontal="center" vertical="top" wrapText="1"/>
      <protection/>
    </xf>
    <xf numFmtId="1" fontId="19" fillId="37" borderId="11" xfId="52" applyNumberFormat="1" applyFont="1" applyFill="1" applyBorder="1" applyAlignment="1">
      <alignment horizontal="center" vertical="top" wrapText="1"/>
      <protection/>
    </xf>
    <xf numFmtId="0" fontId="9" fillId="33" borderId="0" xfId="52" applyFont="1" applyFill="1" applyBorder="1">
      <alignment/>
      <protection/>
    </xf>
    <xf numFmtId="0" fontId="7" fillId="33" borderId="0" xfId="52" applyFont="1" applyFill="1" applyBorder="1" applyAlignment="1">
      <alignment vertical="top" wrapText="1"/>
      <protection/>
    </xf>
    <xf numFmtId="0" fontId="7" fillId="33" borderId="0" xfId="52" applyFont="1" applyFill="1" applyBorder="1" applyAlignment="1">
      <alignment horizontal="center" vertical="top" wrapText="1"/>
      <protection/>
    </xf>
    <xf numFmtId="0" fontId="4" fillId="33" borderId="0" xfId="52" applyFont="1" applyFill="1" applyBorder="1">
      <alignment/>
      <protection/>
    </xf>
    <xf numFmtId="0" fontId="9" fillId="0" borderId="0" xfId="52" applyFont="1" applyBorder="1">
      <alignment/>
      <protection/>
    </xf>
    <xf numFmtId="0" fontId="7" fillId="0" borderId="0" xfId="52" applyFont="1" applyBorder="1" applyAlignment="1">
      <alignment vertical="top" wrapText="1"/>
      <protection/>
    </xf>
    <xf numFmtId="0" fontId="7" fillId="0" borderId="0" xfId="52" applyFont="1" applyBorder="1" applyAlignment="1">
      <alignment horizontal="center" vertical="top" wrapText="1"/>
      <protection/>
    </xf>
    <xf numFmtId="0" fontId="9" fillId="0" borderId="0" xfId="52" applyFont="1">
      <alignment/>
      <protection/>
    </xf>
    <xf numFmtId="0" fontId="7" fillId="38" borderId="12" xfId="52" applyFont="1" applyFill="1" applyBorder="1" applyAlignment="1">
      <alignment horizontal="center" vertical="center" wrapText="1"/>
      <protection/>
    </xf>
    <xf numFmtId="0" fontId="7" fillId="38" borderId="13" xfId="52" applyFont="1" applyFill="1" applyBorder="1" applyAlignment="1">
      <alignment horizontal="center" vertical="center" wrapText="1"/>
      <protection/>
    </xf>
    <xf numFmtId="0" fontId="7" fillId="38" borderId="14" xfId="52" applyFont="1" applyFill="1" applyBorder="1" applyAlignment="1">
      <alignment horizontal="center" vertical="center" wrapText="1"/>
      <protection/>
    </xf>
    <xf numFmtId="0" fontId="7" fillId="0" borderId="0" xfId="52" applyFont="1" applyBorder="1" applyAlignment="1">
      <alignment horizontal="center" vertical="top" wrapText="1"/>
      <protection/>
    </xf>
    <xf numFmtId="0" fontId="3" fillId="0" borderId="0" xfId="52" applyFont="1" applyAlignment="1">
      <alignment horizontal="center"/>
      <protection/>
    </xf>
    <xf numFmtId="0" fontId="7" fillId="0" borderId="11" xfId="52" applyFont="1" applyBorder="1" applyAlignment="1">
      <alignment horizontal="center" vertical="center" wrapText="1"/>
      <protection/>
    </xf>
    <xf numFmtId="0" fontId="7" fillId="38" borderId="11" xfId="52" applyFont="1" applyFill="1" applyBorder="1" applyAlignment="1">
      <alignment horizontal="center" vertical="center" wrapText="1"/>
      <protection/>
    </xf>
    <xf numFmtId="0" fontId="8" fillId="38" borderId="14" xfId="52" applyFont="1" applyFill="1" applyBorder="1" applyAlignment="1">
      <alignment horizontal="center" vertical="center" wrapText="1"/>
      <protection/>
    </xf>
    <xf numFmtId="0" fontId="8" fillId="38" borderId="13" xfId="52" applyFont="1" applyFill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7" fillId="0" borderId="15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2" xfId="52" applyFont="1" applyBorder="1" applyAlignment="1">
      <alignment horizontal="center" vertical="center" wrapText="1"/>
      <protection/>
    </xf>
    <xf numFmtId="0" fontId="7" fillId="0" borderId="14" xfId="52" applyFont="1" applyBorder="1" applyAlignment="1">
      <alignment horizontal="center" vertical="center" wrapText="1"/>
      <protection/>
    </xf>
    <xf numFmtId="0" fontId="7" fillId="0" borderId="13" xfId="52" applyFont="1" applyBorder="1" applyAlignment="1">
      <alignment horizontal="center" vertical="center" wrapText="1"/>
      <protection/>
    </xf>
    <xf numFmtId="0" fontId="2" fillId="0" borderId="14" xfId="52" applyBorder="1" applyAlignment="1">
      <alignment horizontal="center" vertical="center" wrapText="1"/>
      <protection/>
    </xf>
    <xf numFmtId="0" fontId="2" fillId="0" borderId="13" xfId="52" applyBorder="1" applyAlignment="1">
      <alignment horizontal="center" vertical="center" wrapText="1"/>
      <protection/>
    </xf>
    <xf numFmtId="0" fontId="5" fillId="0" borderId="12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5" fillId="0" borderId="13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S46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2.421875" style="36" customWidth="1"/>
    <col min="2" max="2" width="9.7109375" style="2" customWidth="1"/>
    <col min="3" max="3" width="7.8515625" style="2" customWidth="1"/>
    <col min="4" max="4" width="9.28125" style="2" customWidth="1"/>
    <col min="5" max="5" width="8.140625" style="2" customWidth="1"/>
    <col min="6" max="6" width="6.7109375" style="2" customWidth="1"/>
    <col min="7" max="7" width="6.57421875" style="2" customWidth="1"/>
    <col min="8" max="8" width="7.7109375" style="2" customWidth="1"/>
    <col min="9" max="9" width="8.28125" style="2" customWidth="1"/>
    <col min="10" max="10" width="6.8515625" style="2" customWidth="1"/>
    <col min="11" max="11" width="6.140625" style="2" customWidth="1"/>
    <col min="12" max="12" width="7.421875" style="2" customWidth="1"/>
    <col min="13" max="13" width="7.7109375" style="2" customWidth="1"/>
    <col min="14" max="14" width="6.8515625" style="2" customWidth="1"/>
    <col min="15" max="15" width="8.28125" style="2" customWidth="1"/>
    <col min="16" max="16" width="7.57421875" style="2" customWidth="1"/>
    <col min="17" max="17" width="8.421875" style="2" customWidth="1"/>
    <col min="18" max="18" width="8.140625" style="2" customWidth="1"/>
    <col min="19" max="19" width="10.00390625" style="2" customWidth="1"/>
    <col min="20" max="16384" width="9.140625" style="2" customWidth="1"/>
  </cols>
  <sheetData>
    <row r="1" spans="1:18" ht="18.7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1"/>
    </row>
    <row r="2" spans="1:18" ht="16.5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1"/>
    </row>
    <row r="3" spans="1:18" ht="14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"/>
    </row>
    <row r="4" spans="1:19" ht="12.75" customHeight="1">
      <c r="A4" s="46" t="s">
        <v>2</v>
      </c>
      <c r="B4" s="42" t="s">
        <v>3</v>
      </c>
      <c r="C4" s="47" t="s">
        <v>4</v>
      </c>
      <c r="D4" s="48"/>
      <c r="E4" s="48"/>
      <c r="F4" s="48"/>
      <c r="G4" s="48"/>
      <c r="H4" s="48"/>
      <c r="I4" s="48"/>
      <c r="J4" s="48"/>
      <c r="K4" s="5"/>
      <c r="L4" s="5"/>
      <c r="M4" s="49" t="s">
        <v>5</v>
      </c>
      <c r="N4" s="49" t="s">
        <v>6</v>
      </c>
      <c r="O4" s="49" t="s">
        <v>7</v>
      </c>
      <c r="P4" s="54" t="s">
        <v>8</v>
      </c>
      <c r="Q4" s="49" t="s">
        <v>9</v>
      </c>
      <c r="R4" s="42" t="s">
        <v>10</v>
      </c>
      <c r="S4" s="42" t="s">
        <v>11</v>
      </c>
    </row>
    <row r="5" spans="1:19" ht="19.5" customHeight="1">
      <c r="A5" s="46"/>
      <c r="B5" s="42"/>
      <c r="C5" s="43" t="s">
        <v>12</v>
      </c>
      <c r="D5" s="43" t="s">
        <v>13</v>
      </c>
      <c r="E5" s="43" t="s">
        <v>14</v>
      </c>
      <c r="F5" s="44" t="s">
        <v>15</v>
      </c>
      <c r="G5" s="43" t="s">
        <v>16</v>
      </c>
      <c r="H5" s="43" t="s">
        <v>17</v>
      </c>
      <c r="I5" s="43" t="s">
        <v>18</v>
      </c>
      <c r="J5" s="43" t="s">
        <v>19</v>
      </c>
      <c r="K5" s="37" t="s">
        <v>20</v>
      </c>
      <c r="L5" s="39" t="s">
        <v>21</v>
      </c>
      <c r="M5" s="50"/>
      <c r="N5" s="50"/>
      <c r="O5" s="52"/>
      <c r="P5" s="55"/>
      <c r="Q5" s="50"/>
      <c r="R5" s="42"/>
      <c r="S5" s="42"/>
    </row>
    <row r="6" spans="1:19" ht="70.5" customHeight="1">
      <c r="A6" s="46"/>
      <c r="B6" s="42"/>
      <c r="C6" s="43"/>
      <c r="D6" s="43"/>
      <c r="E6" s="43"/>
      <c r="F6" s="45"/>
      <c r="G6" s="43"/>
      <c r="H6" s="43"/>
      <c r="I6" s="43"/>
      <c r="J6" s="43"/>
      <c r="K6" s="38"/>
      <c r="L6" s="38"/>
      <c r="M6" s="51"/>
      <c r="N6" s="51"/>
      <c r="O6" s="53"/>
      <c r="P6" s="56"/>
      <c r="Q6" s="51"/>
      <c r="R6" s="42"/>
      <c r="S6" s="42"/>
    </row>
    <row r="7" spans="1:19" ht="12.75">
      <c r="A7" s="6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6">
        <v>7</v>
      </c>
      <c r="H7" s="7">
        <v>8</v>
      </c>
      <c r="I7" s="7">
        <v>9</v>
      </c>
      <c r="J7" s="7">
        <v>10</v>
      </c>
      <c r="K7" s="7">
        <v>11</v>
      </c>
      <c r="L7" s="6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6">
        <v>18</v>
      </c>
      <c r="S7" s="7">
        <v>19</v>
      </c>
    </row>
    <row r="8" spans="1:19" s="15" customFormat="1" ht="12.75" customHeight="1">
      <c r="A8" s="8">
        <v>1</v>
      </c>
      <c r="B8" s="9" t="s">
        <v>22</v>
      </c>
      <c r="C8" s="10">
        <v>3247</v>
      </c>
      <c r="D8" s="10">
        <v>71319</v>
      </c>
      <c r="E8" s="10">
        <v>4138</v>
      </c>
      <c r="F8" s="10">
        <v>0</v>
      </c>
      <c r="G8" s="10">
        <v>0</v>
      </c>
      <c r="H8" s="10">
        <v>77166</v>
      </c>
      <c r="I8" s="10">
        <v>0</v>
      </c>
      <c r="J8" s="10">
        <v>0</v>
      </c>
      <c r="K8" s="10">
        <v>0</v>
      </c>
      <c r="L8" s="10"/>
      <c r="M8" s="10">
        <f>C8+D8+E8+F8+G8+H8+I8+J8</f>
        <v>155870</v>
      </c>
      <c r="N8" s="11">
        <v>21190.1804</v>
      </c>
      <c r="O8" s="12">
        <f>N8*12</f>
        <v>254282.16480000003</v>
      </c>
      <c r="P8" s="13">
        <f>O8-R8-M8</f>
        <v>78406.06480000002</v>
      </c>
      <c r="Q8" s="12">
        <v>-12206.333074377711</v>
      </c>
      <c r="R8" s="12">
        <v>20006.1</v>
      </c>
      <c r="S8" s="14">
        <f>O8-M8+Q8-R8</f>
        <v>66199.73172562232</v>
      </c>
    </row>
    <row r="9" spans="1:19" s="15" customFormat="1" ht="12.75" customHeight="1">
      <c r="A9" s="8">
        <v>2</v>
      </c>
      <c r="B9" s="9" t="s">
        <v>23</v>
      </c>
      <c r="C9" s="10">
        <v>0</v>
      </c>
      <c r="D9" s="10">
        <v>13520</v>
      </c>
      <c r="E9" s="10">
        <v>3538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f>672.6+506+446+407+497+505+1054+569+471.4+502.7+488.4+559.9</f>
        <v>6678.999999999999</v>
      </c>
      <c r="M9" s="10">
        <f aca="true" t="shared" si="0" ref="M9:M34">C9+D9+E9+F9+G9+H9+I9+J9</f>
        <v>17058</v>
      </c>
      <c r="N9" s="11">
        <v>5772.928</v>
      </c>
      <c r="O9" s="12">
        <f aca="true" t="shared" si="1" ref="O9:O35">N9*12</f>
        <v>69275.136</v>
      </c>
      <c r="P9" s="13">
        <f aca="true" t="shared" si="2" ref="P9:P35">O9-R9-M9</f>
        <v>51189.81599999999</v>
      </c>
      <c r="Q9" s="12">
        <v>19768.884095102796</v>
      </c>
      <c r="R9" s="12">
        <v>1027.32</v>
      </c>
      <c r="S9" s="14">
        <f aca="true" t="shared" si="3" ref="S9:S35">O9-M9+Q9-R9</f>
        <v>70958.70009510279</v>
      </c>
    </row>
    <row r="10" spans="1:19" s="15" customFormat="1" ht="12.75" customHeight="1">
      <c r="A10" s="8">
        <v>3</v>
      </c>
      <c r="B10" s="16" t="s">
        <v>24</v>
      </c>
      <c r="C10" s="10">
        <v>5810</v>
      </c>
      <c r="D10" s="10">
        <v>73270</v>
      </c>
      <c r="E10" s="10">
        <v>3421</v>
      </c>
      <c r="F10" s="10">
        <v>3009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/>
      <c r="M10" s="10">
        <f t="shared" si="0"/>
        <v>85510</v>
      </c>
      <c r="N10" s="11">
        <v>17070.985999999997</v>
      </c>
      <c r="O10" s="12">
        <f t="shared" si="1"/>
        <v>204851.83199999997</v>
      </c>
      <c r="P10" s="13">
        <f t="shared" si="2"/>
        <v>109278.20199999996</v>
      </c>
      <c r="Q10" s="12">
        <v>19801.73070172644</v>
      </c>
      <c r="R10" s="12">
        <v>10063.63</v>
      </c>
      <c r="S10" s="14">
        <f t="shared" si="3"/>
        <v>129079.93270172639</v>
      </c>
    </row>
    <row r="11" spans="1:19" s="15" customFormat="1" ht="12.75" customHeight="1">
      <c r="A11" s="8">
        <v>4</v>
      </c>
      <c r="B11" s="16" t="s">
        <v>25</v>
      </c>
      <c r="C11" s="10">
        <v>5010</v>
      </c>
      <c r="D11" s="10">
        <v>43196</v>
      </c>
      <c r="E11" s="10">
        <v>94597</v>
      </c>
      <c r="F11" s="10">
        <v>2184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/>
      <c r="M11" s="10">
        <f>C11+D11+E11+F11+G11+H11+I11+J11</f>
        <v>144987</v>
      </c>
      <c r="N11" s="11">
        <v>13201.485999999999</v>
      </c>
      <c r="O11" s="12">
        <f t="shared" si="1"/>
        <v>158417.832</v>
      </c>
      <c r="P11" s="13">
        <f t="shared" si="2"/>
        <v>7261.691999999981</v>
      </c>
      <c r="Q11" s="12">
        <v>2750.8498060874936</v>
      </c>
      <c r="R11" s="12">
        <v>6169.14</v>
      </c>
      <c r="S11" s="14">
        <f t="shared" si="3"/>
        <v>10012.541806087487</v>
      </c>
    </row>
    <row r="12" spans="1:19" s="15" customFormat="1" ht="12.75" customHeight="1">
      <c r="A12" s="8">
        <v>5</v>
      </c>
      <c r="B12" s="16" t="s">
        <v>26</v>
      </c>
      <c r="C12" s="10">
        <v>10001</v>
      </c>
      <c r="D12" s="10">
        <v>15760</v>
      </c>
      <c r="E12" s="10">
        <v>4370</v>
      </c>
      <c r="F12" s="10">
        <v>0</v>
      </c>
      <c r="G12" s="10">
        <v>154650</v>
      </c>
      <c r="H12" s="10">
        <v>2992</v>
      </c>
      <c r="I12" s="10">
        <v>0</v>
      </c>
      <c r="J12" s="10">
        <v>0</v>
      </c>
      <c r="K12" s="10">
        <v>0</v>
      </c>
      <c r="L12" s="10">
        <f>745.4+863+740.2+646+1101+673+821.5+720.9+672.45+812.7+764.7+1142.8</f>
        <v>9703.65</v>
      </c>
      <c r="M12" s="10">
        <f t="shared" si="0"/>
        <v>187773</v>
      </c>
      <c r="N12" s="11">
        <v>5959.166499999999</v>
      </c>
      <c r="O12" s="12">
        <f t="shared" si="1"/>
        <v>71509.99799999999</v>
      </c>
      <c r="P12" s="13">
        <f t="shared" si="2"/>
        <v>-124115.372</v>
      </c>
      <c r="Q12" s="12">
        <v>-46441.157046541455</v>
      </c>
      <c r="R12" s="12">
        <v>7852.37</v>
      </c>
      <c r="S12" s="14">
        <f t="shared" si="3"/>
        <v>-170556.52904654146</v>
      </c>
    </row>
    <row r="13" spans="1:19" s="15" customFormat="1" ht="12.75" customHeight="1">
      <c r="A13" s="8">
        <v>6</v>
      </c>
      <c r="B13" s="16" t="s">
        <v>27</v>
      </c>
      <c r="C13" s="10">
        <v>734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20800</v>
      </c>
      <c r="J13" s="10">
        <v>0</v>
      </c>
      <c r="K13" s="10">
        <v>0</v>
      </c>
      <c r="L13" s="10"/>
      <c r="M13" s="10">
        <f t="shared" si="0"/>
        <v>21534</v>
      </c>
      <c r="N13" s="11">
        <v>8984.886</v>
      </c>
      <c r="O13" s="12">
        <f t="shared" si="1"/>
        <v>107818.63200000001</v>
      </c>
      <c r="P13" s="13">
        <f t="shared" si="2"/>
        <v>83050.47200000001</v>
      </c>
      <c r="Q13" s="12">
        <v>-22144.38986128692</v>
      </c>
      <c r="R13" s="12">
        <v>3234.16</v>
      </c>
      <c r="S13" s="14">
        <f t="shared" si="3"/>
        <v>60906.082138713085</v>
      </c>
    </row>
    <row r="14" spans="1:19" s="15" customFormat="1" ht="12.75" customHeight="1">
      <c r="A14" s="8">
        <v>7</v>
      </c>
      <c r="B14" s="16" t="s">
        <v>28</v>
      </c>
      <c r="C14" s="10">
        <v>0</v>
      </c>
      <c r="D14" s="10">
        <v>36713</v>
      </c>
      <c r="E14" s="10">
        <v>19219</v>
      </c>
      <c r="F14" s="10">
        <v>41572</v>
      </c>
      <c r="G14" s="10">
        <v>0</v>
      </c>
      <c r="H14" s="10">
        <v>8760</v>
      </c>
      <c r="I14" s="10">
        <v>23680</v>
      </c>
      <c r="J14" s="10">
        <v>0</v>
      </c>
      <c r="K14" s="10">
        <v>0</v>
      </c>
      <c r="L14" s="10"/>
      <c r="M14" s="10">
        <f t="shared" si="0"/>
        <v>129944</v>
      </c>
      <c r="N14" s="11">
        <v>17313.076</v>
      </c>
      <c r="O14" s="12">
        <f t="shared" si="1"/>
        <v>207756.912</v>
      </c>
      <c r="P14" s="13">
        <f t="shared" si="2"/>
        <v>65307.712</v>
      </c>
      <c r="Q14" s="12">
        <v>11136.785113357984</v>
      </c>
      <c r="R14" s="12">
        <v>12505.2</v>
      </c>
      <c r="S14" s="14">
        <f t="shared" si="3"/>
        <v>76444.497113358</v>
      </c>
    </row>
    <row r="15" spans="1:19" s="15" customFormat="1" ht="12.75" customHeight="1">
      <c r="A15" s="8">
        <v>8</v>
      </c>
      <c r="B15" s="16" t="s">
        <v>29</v>
      </c>
      <c r="C15" s="10">
        <v>6725</v>
      </c>
      <c r="D15" s="10">
        <v>31813</v>
      </c>
      <c r="E15" s="10">
        <v>38031</v>
      </c>
      <c r="F15" s="10">
        <v>0</v>
      </c>
      <c r="G15" s="10">
        <v>0</v>
      </c>
      <c r="H15" s="10">
        <v>45077</v>
      </c>
      <c r="I15" s="10">
        <v>21760</v>
      </c>
      <c r="J15" s="10">
        <v>0</v>
      </c>
      <c r="K15" s="10">
        <v>0</v>
      </c>
      <c r="L15" s="10"/>
      <c r="M15" s="10">
        <f t="shared" si="0"/>
        <v>143406</v>
      </c>
      <c r="N15" s="11">
        <v>15512.718</v>
      </c>
      <c r="O15" s="12">
        <f t="shared" si="1"/>
        <v>186152.616</v>
      </c>
      <c r="P15" s="13">
        <f t="shared" si="2"/>
        <v>31576.186000000016</v>
      </c>
      <c r="Q15" s="12">
        <v>-8563.913291327082</v>
      </c>
      <c r="R15" s="12">
        <v>11170.43</v>
      </c>
      <c r="S15" s="14">
        <f t="shared" si="3"/>
        <v>23012.27270867293</v>
      </c>
    </row>
    <row r="16" spans="1:19" s="15" customFormat="1" ht="12.75" customHeight="1">
      <c r="A16" s="8">
        <v>9</v>
      </c>
      <c r="B16" s="16" t="s">
        <v>30</v>
      </c>
      <c r="C16" s="10">
        <v>3779</v>
      </c>
      <c r="D16" s="10">
        <v>47900</v>
      </c>
      <c r="E16" s="10">
        <v>69457</v>
      </c>
      <c r="F16" s="10">
        <v>0</v>
      </c>
      <c r="G16" s="10">
        <v>0</v>
      </c>
      <c r="H16" s="10">
        <v>1860</v>
      </c>
      <c r="I16" s="10">
        <v>61080</v>
      </c>
      <c r="J16" s="10">
        <v>0</v>
      </c>
      <c r="K16" s="10">
        <v>0</v>
      </c>
      <c r="L16" s="10">
        <f>1144.3+1447+1265+1238+1712+1497+1205.5+1202.1+1118.4+1850.5+1780+1745.5</f>
        <v>17205.3</v>
      </c>
      <c r="M16" s="10">
        <f t="shared" si="0"/>
        <v>184076</v>
      </c>
      <c r="N16" s="11">
        <v>13685.0408</v>
      </c>
      <c r="O16" s="12">
        <f t="shared" si="1"/>
        <v>164220.4896</v>
      </c>
      <c r="P16" s="13">
        <f t="shared" si="2"/>
        <v>-25929.5104</v>
      </c>
      <c r="Q16" s="12">
        <v>-12350.162053772252</v>
      </c>
      <c r="R16" s="12">
        <v>6074</v>
      </c>
      <c r="S16" s="14">
        <f t="shared" si="3"/>
        <v>-38279.67245377225</v>
      </c>
    </row>
    <row r="17" spans="1:19" s="15" customFormat="1" ht="12.75" customHeight="1">
      <c r="A17" s="8">
        <v>10</v>
      </c>
      <c r="B17" s="16" t="s">
        <v>31</v>
      </c>
      <c r="C17" s="10">
        <v>428</v>
      </c>
      <c r="D17" s="10">
        <v>52987</v>
      </c>
      <c r="E17" s="10">
        <v>3745</v>
      </c>
      <c r="F17" s="10">
        <v>40317</v>
      </c>
      <c r="G17" s="10">
        <v>0</v>
      </c>
      <c r="H17" s="10">
        <v>30787</v>
      </c>
      <c r="I17" s="10">
        <v>55040</v>
      </c>
      <c r="J17" s="10">
        <v>0</v>
      </c>
      <c r="K17" s="10">
        <v>0</v>
      </c>
      <c r="L17" s="10"/>
      <c r="M17" s="10">
        <f t="shared" si="0"/>
        <v>183304</v>
      </c>
      <c r="N17" s="11">
        <v>13702.9476</v>
      </c>
      <c r="O17" s="12">
        <f t="shared" si="1"/>
        <v>164435.3712</v>
      </c>
      <c r="P17" s="13">
        <f t="shared" si="2"/>
        <v>-27059.198800000013</v>
      </c>
      <c r="Q17" s="12">
        <v>-8071.146687893693</v>
      </c>
      <c r="R17" s="12">
        <v>8190.57</v>
      </c>
      <c r="S17" s="14">
        <f t="shared" si="3"/>
        <v>-35130.3454878937</v>
      </c>
    </row>
    <row r="18" spans="1:19" s="15" customFormat="1" ht="12.75" customHeight="1">
      <c r="A18" s="8">
        <v>11</v>
      </c>
      <c r="B18" s="16" t="s">
        <v>32</v>
      </c>
      <c r="C18" s="10">
        <v>5645</v>
      </c>
      <c r="D18" s="10">
        <v>54117</v>
      </c>
      <c r="E18" s="10">
        <v>3179</v>
      </c>
      <c r="F18" s="10">
        <v>2184</v>
      </c>
      <c r="G18" s="10">
        <v>0</v>
      </c>
      <c r="H18" s="10">
        <v>0</v>
      </c>
      <c r="I18" s="10">
        <v>41700</v>
      </c>
      <c r="J18" s="10">
        <v>0</v>
      </c>
      <c r="K18" s="10">
        <v>0</v>
      </c>
      <c r="L18" s="10"/>
      <c r="M18" s="10">
        <f t="shared" si="0"/>
        <v>106825</v>
      </c>
      <c r="N18" s="11">
        <v>11247.343400000003</v>
      </c>
      <c r="O18" s="12">
        <f t="shared" si="1"/>
        <v>134968.12080000003</v>
      </c>
      <c r="P18" s="13">
        <f t="shared" si="2"/>
        <v>24259.150800000032</v>
      </c>
      <c r="Q18" s="12">
        <v>-16359.869557333843</v>
      </c>
      <c r="R18" s="12">
        <v>3883.97</v>
      </c>
      <c r="S18" s="14">
        <f t="shared" si="3"/>
        <v>7899.281242666191</v>
      </c>
    </row>
    <row r="19" spans="1:19" s="15" customFormat="1" ht="12.75" customHeight="1">
      <c r="A19" s="8">
        <v>12</v>
      </c>
      <c r="B19" s="16" t="s">
        <v>33</v>
      </c>
      <c r="C19" s="10">
        <v>0</v>
      </c>
      <c r="D19" s="10">
        <v>76879</v>
      </c>
      <c r="E19" s="10">
        <v>8480</v>
      </c>
      <c r="F19" s="10">
        <v>0</v>
      </c>
      <c r="G19" s="10">
        <v>0</v>
      </c>
      <c r="H19" s="10">
        <v>207860</v>
      </c>
      <c r="I19" s="10">
        <v>0</v>
      </c>
      <c r="J19" s="10">
        <v>0</v>
      </c>
      <c r="K19" s="10">
        <v>0</v>
      </c>
      <c r="L19" s="10"/>
      <c r="M19" s="10">
        <f t="shared" si="0"/>
        <v>293219</v>
      </c>
      <c r="N19" s="11">
        <v>13669.5726</v>
      </c>
      <c r="O19" s="12">
        <f t="shared" si="1"/>
        <v>164034.8712</v>
      </c>
      <c r="P19" s="13">
        <f t="shared" si="2"/>
        <v>-143810.9288</v>
      </c>
      <c r="Q19" s="12">
        <v>-1976.5917898247433</v>
      </c>
      <c r="R19" s="12">
        <v>14626.8</v>
      </c>
      <c r="S19" s="14">
        <f t="shared" si="3"/>
        <v>-145787.52058982474</v>
      </c>
    </row>
    <row r="20" spans="1:19" s="15" customFormat="1" ht="12.75" customHeight="1">
      <c r="A20" s="8">
        <v>13</v>
      </c>
      <c r="B20" s="16" t="s">
        <v>34</v>
      </c>
      <c r="C20" s="10">
        <v>5737</v>
      </c>
      <c r="D20" s="10">
        <v>60882</v>
      </c>
      <c r="E20" s="10">
        <v>46442</v>
      </c>
      <c r="F20" s="10">
        <v>0</v>
      </c>
      <c r="G20" s="10">
        <v>0</v>
      </c>
      <c r="H20" s="10">
        <v>0</v>
      </c>
      <c r="I20" s="10">
        <v>33100</v>
      </c>
      <c r="J20" s="10">
        <v>0</v>
      </c>
      <c r="K20" s="10">
        <v>0</v>
      </c>
      <c r="L20" s="10"/>
      <c r="M20" s="10">
        <f t="shared" si="0"/>
        <v>146161</v>
      </c>
      <c r="N20" s="11">
        <v>13169.622000000001</v>
      </c>
      <c r="O20" s="12">
        <f t="shared" si="1"/>
        <v>158035.464</v>
      </c>
      <c r="P20" s="13">
        <f t="shared" si="2"/>
        <v>527.2939999999944</v>
      </c>
      <c r="Q20" s="12">
        <v>2995.018773597733</v>
      </c>
      <c r="R20" s="12">
        <v>11347.17</v>
      </c>
      <c r="S20" s="14">
        <f t="shared" si="3"/>
        <v>3522.3127735977396</v>
      </c>
    </row>
    <row r="21" spans="1:19" s="15" customFormat="1" ht="12.75" customHeight="1">
      <c r="A21" s="8">
        <v>14</v>
      </c>
      <c r="B21" s="16" t="s">
        <v>35</v>
      </c>
      <c r="C21" s="10">
        <v>13919</v>
      </c>
      <c r="D21" s="10">
        <v>50022</v>
      </c>
      <c r="E21" s="10">
        <v>0</v>
      </c>
      <c r="F21" s="10">
        <v>0</v>
      </c>
      <c r="G21" s="10">
        <v>0</v>
      </c>
      <c r="H21" s="10">
        <v>0</v>
      </c>
      <c r="I21" s="10">
        <v>77100</v>
      </c>
      <c r="J21" s="10">
        <v>0</v>
      </c>
      <c r="K21" s="10">
        <v>0</v>
      </c>
      <c r="L21" s="10"/>
      <c r="M21" s="10">
        <f t="shared" si="0"/>
        <v>141041</v>
      </c>
      <c r="N21" s="11">
        <v>22074.3</v>
      </c>
      <c r="O21" s="12">
        <f t="shared" si="1"/>
        <v>264891.6</v>
      </c>
      <c r="P21" s="13">
        <f t="shared" si="2"/>
        <v>110591.42999999996</v>
      </c>
      <c r="Q21" s="12">
        <v>11551.461187355466</v>
      </c>
      <c r="R21" s="12">
        <v>13259.17</v>
      </c>
      <c r="S21" s="14">
        <f t="shared" si="3"/>
        <v>122142.89118735543</v>
      </c>
    </row>
    <row r="22" spans="1:19" s="15" customFormat="1" ht="12.75" customHeight="1">
      <c r="A22" s="8">
        <v>15</v>
      </c>
      <c r="B22" s="16" t="s">
        <v>36</v>
      </c>
      <c r="C22" s="10">
        <v>7238</v>
      </c>
      <c r="D22" s="10">
        <v>8720</v>
      </c>
      <c r="E22" s="10">
        <v>9821</v>
      </c>
      <c r="F22" s="10">
        <v>17359</v>
      </c>
      <c r="G22" s="10">
        <v>0</v>
      </c>
      <c r="H22" s="10">
        <v>1595</v>
      </c>
      <c r="I22" s="10">
        <v>0</v>
      </c>
      <c r="J22" s="10">
        <v>25050</v>
      </c>
      <c r="K22" s="10">
        <v>0</v>
      </c>
      <c r="L22" s="10"/>
      <c r="M22" s="10">
        <f t="shared" si="0"/>
        <v>69783</v>
      </c>
      <c r="N22" s="11">
        <v>32037.471999999998</v>
      </c>
      <c r="O22" s="12">
        <f t="shared" si="1"/>
        <v>384449.664</v>
      </c>
      <c r="P22" s="13">
        <f t="shared" si="2"/>
        <v>292360.254</v>
      </c>
      <c r="Q22" s="12">
        <v>44864.217161948865</v>
      </c>
      <c r="R22" s="12">
        <v>22306.41</v>
      </c>
      <c r="S22" s="14">
        <f t="shared" si="3"/>
        <v>337224.47116194887</v>
      </c>
    </row>
    <row r="23" spans="1:19" s="23" customFormat="1" ht="12.75" customHeight="1">
      <c r="A23" s="17">
        <v>16</v>
      </c>
      <c r="B23" s="18" t="s">
        <v>37</v>
      </c>
      <c r="C23" s="19">
        <v>16663</v>
      </c>
      <c r="D23" s="19">
        <v>117506</v>
      </c>
      <c r="E23" s="19">
        <v>4912</v>
      </c>
      <c r="F23" s="19">
        <v>0</v>
      </c>
      <c r="G23" s="19">
        <v>0</v>
      </c>
      <c r="H23" s="19">
        <v>7689</v>
      </c>
      <c r="I23" s="19">
        <v>0</v>
      </c>
      <c r="J23" s="19">
        <v>0</v>
      </c>
      <c r="K23" s="19">
        <v>0</v>
      </c>
      <c r="L23" s="19"/>
      <c r="M23" s="19">
        <f t="shared" si="0"/>
        <v>146770</v>
      </c>
      <c r="N23" s="20">
        <v>12824.1798</v>
      </c>
      <c r="O23" s="21">
        <f t="shared" si="1"/>
        <v>153890.1576</v>
      </c>
      <c r="P23" s="21">
        <f>O23-R23-M23</f>
        <v>-2899.022399999987</v>
      </c>
      <c r="Q23" s="21">
        <v>-19970.40290367197</v>
      </c>
      <c r="R23" s="21">
        <v>10019.18</v>
      </c>
      <c r="S23" s="22">
        <f t="shared" si="3"/>
        <v>-22869.425303671964</v>
      </c>
    </row>
    <row r="24" spans="1:19" s="15" customFormat="1" ht="12.75" customHeight="1">
      <c r="A24" s="8">
        <v>17</v>
      </c>
      <c r="B24" s="16" t="s">
        <v>38</v>
      </c>
      <c r="C24" s="10">
        <v>0</v>
      </c>
      <c r="D24" s="10">
        <v>49449</v>
      </c>
      <c r="E24" s="10">
        <v>17487</v>
      </c>
      <c r="F24" s="10">
        <v>0</v>
      </c>
      <c r="G24" s="10">
        <v>0</v>
      </c>
      <c r="H24" s="10">
        <v>0</v>
      </c>
      <c r="I24" s="10">
        <v>23560</v>
      </c>
      <c r="J24" s="10">
        <v>0</v>
      </c>
      <c r="K24" s="10">
        <v>0</v>
      </c>
      <c r="L24" s="10"/>
      <c r="M24" s="10">
        <f t="shared" si="0"/>
        <v>90496</v>
      </c>
      <c r="N24" s="11">
        <v>11299.898000000001</v>
      </c>
      <c r="O24" s="12">
        <f t="shared" si="1"/>
        <v>135598.776</v>
      </c>
      <c r="P24" s="13">
        <f t="shared" si="2"/>
        <v>39168.27600000001</v>
      </c>
      <c r="Q24" s="12">
        <v>-3765.2807598014015</v>
      </c>
      <c r="R24" s="12">
        <v>5934.5</v>
      </c>
      <c r="S24" s="14">
        <f t="shared" si="3"/>
        <v>35402.99524019861</v>
      </c>
    </row>
    <row r="25" spans="1:19" s="15" customFormat="1" ht="12.75" customHeight="1">
      <c r="A25" s="8">
        <v>18</v>
      </c>
      <c r="B25" s="16" t="s">
        <v>39</v>
      </c>
      <c r="C25" s="10">
        <v>728</v>
      </c>
      <c r="D25" s="10">
        <v>104083</v>
      </c>
      <c r="E25" s="10">
        <v>0</v>
      </c>
      <c r="F25" s="10">
        <v>0</v>
      </c>
      <c r="G25" s="10">
        <v>0</v>
      </c>
      <c r="H25" s="10">
        <v>7485</v>
      </c>
      <c r="I25" s="10">
        <v>84100</v>
      </c>
      <c r="J25" s="10">
        <v>0</v>
      </c>
      <c r="K25" s="10">
        <v>0</v>
      </c>
      <c r="L25" s="10"/>
      <c r="M25" s="10">
        <f t="shared" si="0"/>
        <v>196396</v>
      </c>
      <c r="N25" s="11">
        <v>8471.952175</v>
      </c>
      <c r="O25" s="12">
        <f t="shared" si="1"/>
        <v>101663.42610000001</v>
      </c>
      <c r="P25" s="13">
        <f t="shared" si="2"/>
        <v>-99191.68389999999</v>
      </c>
      <c r="Q25" s="12">
        <v>-25387.2060078061</v>
      </c>
      <c r="R25" s="12">
        <v>4459.11</v>
      </c>
      <c r="S25" s="14">
        <f t="shared" si="3"/>
        <v>-124578.8899078061</v>
      </c>
    </row>
    <row r="26" spans="1:19" s="15" customFormat="1" ht="12.75" customHeight="1">
      <c r="A26" s="8">
        <v>19</v>
      </c>
      <c r="B26" s="16" t="s">
        <v>40</v>
      </c>
      <c r="C26" s="10">
        <v>0</v>
      </c>
      <c r="D26" s="10">
        <v>25626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/>
      <c r="M26" s="10">
        <f t="shared" si="0"/>
        <v>25626</v>
      </c>
      <c r="N26" s="11">
        <v>12467.698199999999</v>
      </c>
      <c r="O26" s="12">
        <f t="shared" si="1"/>
        <v>149612.3784</v>
      </c>
      <c r="P26" s="13">
        <f t="shared" si="2"/>
        <v>115653.33839999998</v>
      </c>
      <c r="Q26" s="12">
        <v>832.2684884717123</v>
      </c>
      <c r="R26" s="12">
        <v>8333.04</v>
      </c>
      <c r="S26" s="14">
        <f t="shared" si="3"/>
        <v>116485.6068884717</v>
      </c>
    </row>
    <row r="27" spans="1:19" s="15" customFormat="1" ht="12.75" customHeight="1">
      <c r="A27" s="8">
        <v>20</v>
      </c>
      <c r="B27" s="16" t="s">
        <v>41</v>
      </c>
      <c r="C27" s="10">
        <v>16584</v>
      </c>
      <c r="D27" s="10">
        <v>135071</v>
      </c>
      <c r="E27" s="10">
        <v>7135</v>
      </c>
      <c r="F27" s="10">
        <v>0</v>
      </c>
      <c r="G27" s="10">
        <v>221516</v>
      </c>
      <c r="H27" s="10">
        <v>345080</v>
      </c>
      <c r="I27" s="10">
        <v>117820</v>
      </c>
      <c r="J27" s="10">
        <v>10400</v>
      </c>
      <c r="K27" s="10">
        <v>0</v>
      </c>
      <c r="L27" s="10"/>
      <c r="M27" s="10">
        <f t="shared" si="0"/>
        <v>853606</v>
      </c>
      <c r="N27" s="11">
        <v>16342.706</v>
      </c>
      <c r="O27" s="12">
        <f t="shared" si="1"/>
        <v>196112.472</v>
      </c>
      <c r="P27" s="13">
        <f t="shared" si="2"/>
        <v>-672474.628</v>
      </c>
      <c r="Q27" s="12">
        <v>6185.183919681893</v>
      </c>
      <c r="R27" s="12">
        <v>14981.1</v>
      </c>
      <c r="S27" s="14">
        <f t="shared" si="3"/>
        <v>-666289.444080318</v>
      </c>
    </row>
    <row r="28" spans="1:19" s="15" customFormat="1" ht="12.75" customHeight="1">
      <c r="A28" s="8">
        <v>21</v>
      </c>
      <c r="B28" s="16" t="s">
        <v>42</v>
      </c>
      <c r="C28" s="10">
        <v>6152</v>
      </c>
      <c r="D28" s="10">
        <v>45961</v>
      </c>
      <c r="E28" s="10">
        <v>0</v>
      </c>
      <c r="F28" s="10">
        <v>0</v>
      </c>
      <c r="G28" s="10">
        <v>0</v>
      </c>
      <c r="H28" s="10">
        <v>51456</v>
      </c>
      <c r="I28" s="10">
        <v>7360</v>
      </c>
      <c r="J28" s="10">
        <v>20000</v>
      </c>
      <c r="K28" s="10">
        <v>0</v>
      </c>
      <c r="L28" s="10"/>
      <c r="M28" s="10">
        <f>C28+D28+E28+F28+G28+H28+I28+J28</f>
        <v>130929</v>
      </c>
      <c r="N28" s="11">
        <v>28786.066000000003</v>
      </c>
      <c r="O28" s="12">
        <f t="shared" si="1"/>
        <v>345432.792</v>
      </c>
      <c r="P28" s="13">
        <f t="shared" si="2"/>
        <v>196875.38200000004</v>
      </c>
      <c r="Q28" s="12">
        <v>-2248.8610842114754</v>
      </c>
      <c r="R28" s="12">
        <v>17628.41</v>
      </c>
      <c r="S28" s="14">
        <f t="shared" si="3"/>
        <v>194626.52091578854</v>
      </c>
    </row>
    <row r="29" spans="1:19" s="15" customFormat="1" ht="12.75" customHeight="1">
      <c r="A29" s="8">
        <v>22</v>
      </c>
      <c r="B29" s="16" t="s">
        <v>43</v>
      </c>
      <c r="C29" s="10">
        <v>1847</v>
      </c>
      <c r="D29" s="10">
        <v>24488</v>
      </c>
      <c r="E29" s="10">
        <v>4636</v>
      </c>
      <c r="F29" s="10">
        <v>0</v>
      </c>
      <c r="G29" s="10">
        <v>0</v>
      </c>
      <c r="H29" s="10">
        <v>16125</v>
      </c>
      <c r="I29" s="10">
        <v>73800</v>
      </c>
      <c r="J29" s="10">
        <v>0</v>
      </c>
      <c r="K29" s="10">
        <v>0</v>
      </c>
      <c r="L29" s="10"/>
      <c r="M29" s="10">
        <f>C29+D29+E29+F29+G29+H29+I29+J29</f>
        <v>120896</v>
      </c>
      <c r="N29" s="11">
        <v>10938.6622</v>
      </c>
      <c r="O29" s="12">
        <f t="shared" si="1"/>
        <v>131263.94640000002</v>
      </c>
      <c r="P29" s="13">
        <f t="shared" si="2"/>
        <v>-1013.9135999999853</v>
      </c>
      <c r="Q29" s="12">
        <v>-44879.297043136656</v>
      </c>
      <c r="R29" s="12">
        <v>11381.86</v>
      </c>
      <c r="S29" s="14">
        <f t="shared" si="3"/>
        <v>-45893.21064313664</v>
      </c>
    </row>
    <row r="30" spans="1:19" s="15" customFormat="1" ht="12.75" customHeight="1">
      <c r="A30" s="8">
        <v>23</v>
      </c>
      <c r="B30" s="16" t="s">
        <v>44</v>
      </c>
      <c r="C30" s="10">
        <v>0</v>
      </c>
      <c r="D30" s="10">
        <v>10636</v>
      </c>
      <c r="E30" s="10">
        <v>0</v>
      </c>
      <c r="F30" s="10">
        <v>2891</v>
      </c>
      <c r="G30" s="10">
        <v>0</v>
      </c>
      <c r="H30" s="10">
        <v>0</v>
      </c>
      <c r="I30" s="10">
        <v>57600</v>
      </c>
      <c r="J30" s="10">
        <v>26050</v>
      </c>
      <c r="K30" s="10">
        <v>0</v>
      </c>
      <c r="L30" s="10"/>
      <c r="M30" s="10">
        <f>C30+D30+E30+F30+G30+H30+I30+J30</f>
        <v>97177</v>
      </c>
      <c r="N30" s="11">
        <v>10802.2408</v>
      </c>
      <c r="O30" s="12">
        <f t="shared" si="1"/>
        <v>129626.8896</v>
      </c>
      <c r="P30" s="13">
        <f t="shared" si="2"/>
        <v>16742.609599999996</v>
      </c>
      <c r="Q30" s="12">
        <v>-21325.81234494021</v>
      </c>
      <c r="R30" s="12">
        <v>15707.28</v>
      </c>
      <c r="S30" s="14">
        <f t="shared" si="3"/>
        <v>-4583.202744940214</v>
      </c>
    </row>
    <row r="31" spans="1:19" s="15" customFormat="1" ht="12.75" customHeight="1">
      <c r="A31" s="8">
        <v>24</v>
      </c>
      <c r="B31" s="16" t="s">
        <v>45</v>
      </c>
      <c r="C31" s="10">
        <v>4223</v>
      </c>
      <c r="D31" s="10">
        <v>2292</v>
      </c>
      <c r="E31" s="10">
        <v>10776</v>
      </c>
      <c r="F31" s="10">
        <v>0</v>
      </c>
      <c r="G31" s="10">
        <v>91003</v>
      </c>
      <c r="H31" s="10">
        <v>0</v>
      </c>
      <c r="I31" s="10">
        <v>34100</v>
      </c>
      <c r="J31" s="10">
        <v>0</v>
      </c>
      <c r="K31" s="10">
        <v>0</v>
      </c>
      <c r="L31" s="10"/>
      <c r="M31" s="10">
        <f t="shared" si="0"/>
        <v>142394</v>
      </c>
      <c r="N31" s="11">
        <v>10942.618000000002</v>
      </c>
      <c r="O31" s="12">
        <f t="shared" si="1"/>
        <v>131311.41600000003</v>
      </c>
      <c r="P31" s="13">
        <f t="shared" si="2"/>
        <v>-35295.45399999997</v>
      </c>
      <c r="Q31" s="12">
        <v>-18277.096286531592</v>
      </c>
      <c r="R31" s="12">
        <v>24212.87</v>
      </c>
      <c r="S31" s="14">
        <f t="shared" si="3"/>
        <v>-53572.550286531565</v>
      </c>
    </row>
    <row r="32" spans="1:19" s="15" customFormat="1" ht="12.75" customHeight="1">
      <c r="A32" s="8">
        <v>25</v>
      </c>
      <c r="B32" s="16" t="s">
        <v>46</v>
      </c>
      <c r="C32" s="10">
        <v>6685</v>
      </c>
      <c r="D32" s="10">
        <v>31974</v>
      </c>
      <c r="E32" s="10">
        <v>0</v>
      </c>
      <c r="F32" s="10">
        <v>0</v>
      </c>
      <c r="G32" s="10">
        <v>0</v>
      </c>
      <c r="H32" s="10">
        <v>195021</v>
      </c>
      <c r="I32" s="10">
        <v>0</v>
      </c>
      <c r="J32" s="10">
        <v>21000</v>
      </c>
      <c r="K32" s="10">
        <v>0</v>
      </c>
      <c r="L32" s="10"/>
      <c r="M32" s="10">
        <f>C32+D32+E32+F32+G32+H32+I32+J32</f>
        <v>254680</v>
      </c>
      <c r="N32" s="11">
        <v>10840.4632</v>
      </c>
      <c r="O32" s="12">
        <f t="shared" si="1"/>
        <v>130085.55840000001</v>
      </c>
      <c r="P32" s="13">
        <f t="shared" si="2"/>
        <v>-136996.4216</v>
      </c>
      <c r="Q32" s="12">
        <v>2943.30605034087</v>
      </c>
      <c r="R32" s="12">
        <v>12401.98</v>
      </c>
      <c r="S32" s="14">
        <f t="shared" si="3"/>
        <v>-134053.11554965912</v>
      </c>
    </row>
    <row r="33" spans="1:19" s="15" customFormat="1" ht="12.75" customHeight="1">
      <c r="A33" s="8">
        <v>26</v>
      </c>
      <c r="B33" s="16" t="s">
        <v>47</v>
      </c>
      <c r="C33" s="10">
        <v>12636</v>
      </c>
      <c r="D33" s="10">
        <v>47235</v>
      </c>
      <c r="E33" s="10">
        <v>35651</v>
      </c>
      <c r="F33" s="10">
        <v>0</v>
      </c>
      <c r="G33" s="10">
        <v>0</v>
      </c>
      <c r="H33" s="10">
        <v>10350</v>
      </c>
      <c r="I33" s="10">
        <v>0</v>
      </c>
      <c r="J33" s="10">
        <v>0</v>
      </c>
      <c r="K33" s="10">
        <v>0</v>
      </c>
      <c r="L33" s="10">
        <f>1785.4+1592+1665+1430+892+1174+1506+1006.9+1308.4+1291.7+1399+1691.3</f>
        <v>16741.7</v>
      </c>
      <c r="M33" s="10">
        <f>C33+D33+E33+F33+G33+H33+I33+J33</f>
        <v>105872</v>
      </c>
      <c r="N33" s="11">
        <v>11627.703199999998</v>
      </c>
      <c r="O33" s="12">
        <f t="shared" si="1"/>
        <v>139532.43839999998</v>
      </c>
      <c r="P33" s="13">
        <f t="shared" si="2"/>
        <v>25576.098399999988</v>
      </c>
      <c r="Q33" s="12">
        <v>-22462.86056724144</v>
      </c>
      <c r="R33" s="12">
        <v>8084.34</v>
      </c>
      <c r="S33" s="14">
        <f t="shared" si="3"/>
        <v>3113.237832758543</v>
      </c>
    </row>
    <row r="34" spans="1:19" s="15" customFormat="1" ht="12.75" customHeight="1">
      <c r="A34" s="8">
        <v>27</v>
      </c>
      <c r="B34" s="16" t="s">
        <v>48</v>
      </c>
      <c r="C34" s="10">
        <v>1154</v>
      </c>
      <c r="D34" s="10">
        <v>6389</v>
      </c>
      <c r="E34" s="10">
        <v>0</v>
      </c>
      <c r="F34" s="10">
        <v>2891</v>
      </c>
      <c r="G34" s="10">
        <v>0</v>
      </c>
      <c r="H34" s="10">
        <v>0</v>
      </c>
      <c r="I34" s="10">
        <v>89900</v>
      </c>
      <c r="J34" s="10">
        <v>0</v>
      </c>
      <c r="K34" s="10">
        <v>0</v>
      </c>
      <c r="L34" s="10"/>
      <c r="M34" s="10">
        <f t="shared" si="0"/>
        <v>100334</v>
      </c>
      <c r="N34" s="11">
        <v>10963.221600000003</v>
      </c>
      <c r="O34" s="12">
        <f t="shared" si="1"/>
        <v>131558.65920000002</v>
      </c>
      <c r="P34" s="13">
        <f t="shared" si="2"/>
        <v>9716.569200000027</v>
      </c>
      <c r="Q34" s="12">
        <v>4481.682845456413</v>
      </c>
      <c r="R34" s="12">
        <v>21508.09</v>
      </c>
      <c r="S34" s="14">
        <f t="shared" si="3"/>
        <v>14198.252045456433</v>
      </c>
    </row>
    <row r="35" spans="1:19" s="15" customFormat="1" ht="12.75" customHeight="1">
      <c r="A35" s="8">
        <v>28</v>
      </c>
      <c r="B35" s="16" t="s">
        <v>49</v>
      </c>
      <c r="C35" s="10">
        <v>1552</v>
      </c>
      <c r="D35" s="10">
        <v>0</v>
      </c>
      <c r="E35" s="10">
        <v>0</v>
      </c>
      <c r="F35" s="10">
        <v>0</v>
      </c>
      <c r="G35" s="10">
        <v>196604</v>
      </c>
      <c r="H35" s="10">
        <v>52432</v>
      </c>
      <c r="I35" s="10">
        <v>124620</v>
      </c>
      <c r="J35" s="10">
        <v>0</v>
      </c>
      <c r="K35" s="10">
        <v>69984</v>
      </c>
      <c r="L35" s="10"/>
      <c r="M35" s="10">
        <f>C35+D35+E35+F35+G35+H35+I35+J35+K35</f>
        <v>445192</v>
      </c>
      <c r="N35" s="11">
        <v>12234.589999999998</v>
      </c>
      <c r="O35" s="12">
        <f t="shared" si="1"/>
        <v>146815.08</v>
      </c>
      <c r="P35" s="13">
        <f t="shared" si="2"/>
        <v>-318473.6</v>
      </c>
      <c r="Q35" s="12">
        <v>-65527.38626194163</v>
      </c>
      <c r="R35" s="12">
        <v>20096.68</v>
      </c>
      <c r="S35" s="14">
        <f t="shared" si="3"/>
        <v>-384000.98626194167</v>
      </c>
    </row>
    <row r="36" spans="1:19" s="15" customFormat="1" ht="15" customHeight="1">
      <c r="A36" s="24"/>
      <c r="B36" s="25" t="s">
        <v>50</v>
      </c>
      <c r="C36" s="26">
        <f>SUM(C8:C35)</f>
        <v>136497</v>
      </c>
      <c r="D36" s="26">
        <f aca="true" t="shared" si="4" ref="D36:I36">SUM(D8:D35)</f>
        <v>1237808</v>
      </c>
      <c r="E36" s="26">
        <f t="shared" si="4"/>
        <v>389035</v>
      </c>
      <c r="F36" s="26">
        <f t="shared" si="4"/>
        <v>112407</v>
      </c>
      <c r="G36" s="26">
        <f t="shared" si="4"/>
        <v>663773</v>
      </c>
      <c r="H36" s="26">
        <f>SUM(H8:H35)</f>
        <v>1061735</v>
      </c>
      <c r="I36" s="26">
        <f t="shared" si="4"/>
        <v>947120</v>
      </c>
      <c r="J36" s="26">
        <f>SUM(J8:J35)</f>
        <v>102500</v>
      </c>
      <c r="K36" s="26">
        <f>SUM(K8:K35)</f>
        <v>69984</v>
      </c>
      <c r="L36" s="26">
        <f>SUM(L8:L35)</f>
        <v>50329.649999999994</v>
      </c>
      <c r="M36" s="27">
        <f>SUM(M8:M35)</f>
        <v>4720859</v>
      </c>
      <c r="N36" s="27">
        <f aca="true" t="shared" si="5" ref="N36:S36">SUM(N8:N35)</f>
        <v>393133.72447500005</v>
      </c>
      <c r="O36" s="27">
        <f t="shared" si="5"/>
        <v>4717604.6937</v>
      </c>
      <c r="P36" s="27">
        <f t="shared" si="5"/>
        <v>-329719.18630000006</v>
      </c>
      <c r="Q36" s="27">
        <f t="shared" si="5"/>
        <v>-224646.37847851252</v>
      </c>
      <c r="R36" s="27">
        <f t="shared" si="5"/>
        <v>326464.88000000006</v>
      </c>
      <c r="S36" s="28">
        <f t="shared" si="5"/>
        <v>-554365.5647785125</v>
      </c>
    </row>
    <row r="37" spans="1:18" ht="12.75">
      <c r="A37" s="29"/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1:18" ht="12.75">
      <c r="A38" s="2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31"/>
      <c r="N38" s="31"/>
      <c r="O38" s="31"/>
      <c r="P38" s="31"/>
      <c r="Q38" s="31"/>
      <c r="R38" s="32"/>
    </row>
    <row r="39" spans="1:18" ht="12.75">
      <c r="A39" s="33"/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2"/>
    </row>
    <row r="40" spans="1:18" ht="12.75">
      <c r="A40" s="33"/>
      <c r="B40" s="34"/>
      <c r="C40" s="35"/>
      <c r="D40" s="35"/>
      <c r="E40" s="35"/>
      <c r="F40" s="35"/>
      <c r="G40" s="35"/>
      <c r="H40" s="35"/>
      <c r="I40" s="40"/>
      <c r="J40" s="40"/>
      <c r="K40" s="40"/>
      <c r="L40" s="35"/>
      <c r="M40" s="35"/>
      <c r="N40" s="35"/>
      <c r="O40" s="35"/>
      <c r="P40" s="35"/>
      <c r="Q40" s="35"/>
      <c r="R40" s="32"/>
    </row>
    <row r="41" spans="1:18" ht="12.75">
      <c r="A41" s="33"/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2"/>
    </row>
    <row r="42" spans="1:18" ht="12.75">
      <c r="A42" s="33"/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2"/>
    </row>
    <row r="43" spans="1:18" ht="12.75">
      <c r="A43" s="33"/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2"/>
    </row>
    <row r="44" spans="1:18" ht="18.7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32"/>
    </row>
    <row r="45" spans="1:18" ht="18.75">
      <c r="A45" s="33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32"/>
    </row>
    <row r="46" spans="1:18" ht="14.25">
      <c r="A46" s="3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32"/>
    </row>
  </sheetData>
  <sheetProtection/>
  <mergeCells count="25">
    <mergeCell ref="A1:Q1"/>
    <mergeCell ref="A2:Q2"/>
    <mergeCell ref="A4:A6"/>
    <mergeCell ref="B4:B6"/>
    <mergeCell ref="C4:J4"/>
    <mergeCell ref="M4:M6"/>
    <mergeCell ref="N4:N6"/>
    <mergeCell ref="O4:O6"/>
    <mergeCell ref="P4:P6"/>
    <mergeCell ref="Q4:Q6"/>
    <mergeCell ref="R4:R6"/>
    <mergeCell ref="S4:S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I40:K40"/>
    <mergeCell ref="A44:Q44"/>
    <mergeCell ref="B45:Q45"/>
  </mergeCells>
  <printOptions/>
  <pageMargins left="0.17" right="0.17" top="0.2" bottom="0.31" header="0.2" footer="0.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5" sqref="F5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2022-03-28T10:51:03Z</dcterms:modified>
  <cp:category/>
  <cp:version/>
  <cp:contentType/>
  <cp:contentStatus/>
</cp:coreProperties>
</file>