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5" windowWidth="19320" windowHeight="10920" activeTab="0"/>
  </bookViews>
  <sheets>
    <sheet name="БГ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1379</author>
  </authors>
  <commentList>
    <comment ref="L5" authorId="0">
      <text>
        <r>
          <rPr>
            <b/>
            <sz val="9"/>
            <rFont val="Tahoma"/>
            <family val="2"/>
          </rPr>
          <t>с 01 октября начисление следовательно сбор в ноябре!</t>
        </r>
      </text>
    </comment>
  </commentList>
</comments>
</file>

<file path=xl/sharedStrings.xml><?xml version="1.0" encoding="utf-8"?>
<sst xmlns="http://schemas.openxmlformats.org/spreadsheetml/2006/main" count="51" uniqueCount="51">
  <si>
    <t>О Т Ч Е Т  по текущему ремонту жилого фонда по видам работ за январь-декабрь 2020 г.</t>
  </si>
  <si>
    <t>по ООО "Благоустроенный город"</t>
  </si>
  <si>
    <t>№ п/п</t>
  </si>
  <si>
    <t>Адрес дома</t>
  </si>
  <si>
    <t>январь - декабрь</t>
  </si>
  <si>
    <t xml:space="preserve">Всего        </t>
  </si>
  <si>
    <t>Ср-ва за 1 мес. (ТР+ доп. Получ. Доходы) 2020г., руб.</t>
  </si>
  <si>
    <t xml:space="preserve">Всего начислено средств с янв по дек. 2020г., руб. </t>
  </si>
  <si>
    <t>Остаток ср-тв на 01.01.21г. за минусом задолж.(без остатка 2019г.)</t>
  </si>
  <si>
    <t>Остаток, перерасход (-) ср-тв по тек.р-ту за предыдущие периоды</t>
  </si>
  <si>
    <t>Задолженность населения по тек. ремонту на 19.01.21г.</t>
  </si>
  <si>
    <t>Остаток средств на 01.01.21г. за минусом задолженности</t>
  </si>
  <si>
    <t>Эл. оборуд.</t>
  </si>
  <si>
    <t>Сантехн.  оборуд.</t>
  </si>
  <si>
    <t>Общестр. работы</t>
  </si>
  <si>
    <t>Ремонт сист. дымоуд. И пожар., доводч., уст.домоф.</t>
  </si>
  <si>
    <t>Рем. подъезда</t>
  </si>
  <si>
    <t xml:space="preserve"> Кровля</t>
  </si>
  <si>
    <t>Швы</t>
  </si>
  <si>
    <t xml:space="preserve">Монтаж  дверей, окон </t>
  </si>
  <si>
    <t>Сод-ие вахты</t>
  </si>
  <si>
    <t>2,8% ЕИРКЦ за кап.р-нт</t>
  </si>
  <si>
    <r>
      <t>Стр., 3</t>
    </r>
    <r>
      <rPr>
        <sz val="10"/>
        <rFont val="Times New Roman"/>
        <family val="1"/>
      </rPr>
      <t xml:space="preserve"> </t>
    </r>
  </si>
  <si>
    <t xml:space="preserve">Стр., 11 </t>
  </si>
  <si>
    <r>
      <t>Энер., 25</t>
    </r>
    <r>
      <rPr>
        <sz val="10"/>
        <rFont val="Times New Roman"/>
        <family val="1"/>
      </rPr>
      <t xml:space="preserve">  </t>
    </r>
  </si>
  <si>
    <t xml:space="preserve">Энерг., 27  </t>
  </si>
  <si>
    <t xml:space="preserve">Энерг., 29 </t>
  </si>
  <si>
    <r>
      <t>Мира, 1</t>
    </r>
    <r>
      <rPr>
        <sz val="10"/>
        <rFont val="Times New Roman"/>
        <family val="1"/>
      </rPr>
      <t xml:space="preserve"> </t>
    </r>
  </si>
  <si>
    <r>
      <t>Мира, 2</t>
    </r>
    <r>
      <rPr>
        <sz val="10"/>
        <rFont val="Times New Roman"/>
        <family val="1"/>
      </rPr>
      <t xml:space="preserve"> </t>
    </r>
  </si>
  <si>
    <r>
      <t>Мира, 6</t>
    </r>
    <r>
      <rPr>
        <sz val="10"/>
        <rFont val="Times New Roman"/>
        <family val="1"/>
      </rPr>
      <t xml:space="preserve">  </t>
    </r>
  </si>
  <si>
    <r>
      <t>Энерг., 31</t>
    </r>
    <r>
      <rPr>
        <sz val="10"/>
        <rFont val="Times New Roman"/>
        <family val="1"/>
      </rPr>
      <t xml:space="preserve"> </t>
    </r>
  </si>
  <si>
    <t xml:space="preserve">Энерг., 33 </t>
  </si>
  <si>
    <t xml:space="preserve">Энерг., 35 </t>
  </si>
  <si>
    <t xml:space="preserve">Энерг., 39  </t>
  </si>
  <si>
    <t>Энерг., 41</t>
  </si>
  <si>
    <t xml:space="preserve">Энерг., 45 </t>
  </si>
  <si>
    <r>
      <t>Энерг., 51</t>
    </r>
  </si>
  <si>
    <t xml:space="preserve">Энерг.,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</si>
  <si>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</si>
  <si>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</si>
  <si>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</si>
  <si>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</si>
  <si>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</si>
  <si>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Сад., 3</t>
    </r>
    <r>
      <rPr>
        <i/>
        <sz val="10"/>
        <color indexed="8"/>
        <rFont val="Times New Roman"/>
        <family val="1"/>
      </rPr>
      <t xml:space="preserve">  </t>
    </r>
  </si>
  <si>
    <t xml:space="preserve">Сад., 5  </t>
  </si>
  <si>
    <t xml:space="preserve">Сад., 7 </t>
  </si>
  <si>
    <r>
      <t>Сад., 7А</t>
    </r>
    <r>
      <rPr>
        <sz val="10"/>
        <rFont val="Times New Roman"/>
        <family val="1"/>
      </rPr>
      <t xml:space="preserve">  </t>
    </r>
  </si>
  <si>
    <t xml:space="preserve">Сад.,  9 </t>
  </si>
  <si>
    <t>Сад., 9А</t>
  </si>
  <si>
    <t xml:space="preserve">Сад., 17 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</si>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</sst>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justify" vertical="top" wrapText="1"/>
    </xf>
    <xf numFmtId="0" fontId="11" fillId="33" borderId="11" xfId="0" applyFont="1" applyFill="1" applyBorder="1" applyAlignment="1">
      <alignment horizontal="center" vertical="top" wrapText="1"/>
    </xf>
    <xf numFmtId="1" fontId="12" fillId="33" borderId="11" xfId="0" applyNumberFormat="1" applyFont="1" applyFill="1" applyBorder="1" applyAlignment="1">
      <alignment horizontal="center" vertical="top" wrapText="1"/>
    </xf>
    <xf numFmtId="1" fontId="11" fillId="33" borderId="11" xfId="0" applyNumberFormat="1" applyFont="1" applyFill="1" applyBorder="1" applyAlignment="1">
      <alignment horizontal="center"/>
    </xf>
    <xf numFmtId="1" fontId="11" fillId="35" borderId="1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33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center" vertical="top" wrapText="1"/>
    </xf>
    <xf numFmtId="1" fontId="11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16" fillId="36" borderId="11" xfId="0" applyFont="1" applyFill="1" applyBorder="1" applyAlignment="1">
      <alignment vertical="top" wrapText="1"/>
    </xf>
    <xf numFmtId="0" fontId="16" fillId="36" borderId="11" xfId="0" applyFont="1" applyFill="1" applyBorder="1" applyAlignment="1">
      <alignment horizontal="center" vertical="top" wrapText="1"/>
    </xf>
    <xf numFmtId="1" fontId="16" fillId="36" borderId="11" xfId="0" applyNumberFormat="1" applyFont="1" applyFill="1" applyBorder="1" applyAlignment="1">
      <alignment horizontal="center" vertical="top" wrapText="1"/>
    </xf>
    <xf numFmtId="1" fontId="16" fillId="35" borderId="11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37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T46"/>
  <sheetViews>
    <sheetView tabSelected="1" zoomScalePageLayoutView="0" workbookViewId="0" topLeftCell="A1">
      <selection activeCell="U22" sqref="U22"/>
    </sheetView>
  </sheetViews>
  <sheetFormatPr defaultColWidth="9.00390625" defaultRowHeight="12.75"/>
  <cols>
    <col min="1" max="1" width="2.375" style="34" customWidth="1"/>
    <col min="2" max="2" width="8.875" style="0" customWidth="1"/>
    <col min="3" max="3" width="7.875" style="0" customWidth="1"/>
    <col min="4" max="4" width="9.25390625" style="0" customWidth="1"/>
    <col min="5" max="5" width="8.125" style="0" customWidth="1"/>
    <col min="6" max="6" width="6.75390625" style="0" customWidth="1"/>
    <col min="7" max="7" width="6.625" style="0" customWidth="1"/>
    <col min="8" max="8" width="7.75390625" style="0" customWidth="1"/>
    <col min="9" max="9" width="8.25390625" style="0" customWidth="1"/>
    <col min="10" max="10" width="6.875" style="0" customWidth="1"/>
    <col min="11" max="12" width="6.125" style="0" customWidth="1"/>
    <col min="13" max="13" width="7.75390625" style="0" customWidth="1"/>
    <col min="14" max="14" width="6.875" style="0" customWidth="1"/>
    <col min="15" max="15" width="8.25390625" style="0" customWidth="1"/>
    <col min="16" max="16" width="7.625" style="0" customWidth="1"/>
    <col min="17" max="17" width="8.375" style="0" customWidth="1"/>
    <col min="18" max="18" width="8.125" style="0" customWidth="1"/>
    <col min="19" max="19" width="10.00390625" style="0" customWidth="1"/>
  </cols>
  <sheetData>
    <row r="1" spans="1:18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"/>
    </row>
    <row r="2" spans="1:18" ht="18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"/>
    </row>
    <row r="3" spans="1:18" ht="14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</row>
    <row r="4" spans="1:19" ht="12.75" customHeight="1">
      <c r="A4" s="44" t="s">
        <v>2</v>
      </c>
      <c r="B4" s="40" t="s">
        <v>3</v>
      </c>
      <c r="C4" s="45" t="s">
        <v>4</v>
      </c>
      <c r="D4" s="46"/>
      <c r="E4" s="46"/>
      <c r="F4" s="46"/>
      <c r="G4" s="46"/>
      <c r="H4" s="46"/>
      <c r="I4" s="46"/>
      <c r="J4" s="46"/>
      <c r="K4" s="4"/>
      <c r="L4" s="4"/>
      <c r="M4" s="40" t="s">
        <v>5</v>
      </c>
      <c r="N4" s="47" t="s">
        <v>6</v>
      </c>
      <c r="O4" s="47" t="s">
        <v>7</v>
      </c>
      <c r="P4" s="52" t="s">
        <v>8</v>
      </c>
      <c r="Q4" s="47" t="s">
        <v>9</v>
      </c>
      <c r="R4" s="40" t="s">
        <v>10</v>
      </c>
      <c r="S4" s="40" t="s">
        <v>11</v>
      </c>
    </row>
    <row r="5" spans="1:19" ht="19.5" customHeight="1">
      <c r="A5" s="44"/>
      <c r="B5" s="40"/>
      <c r="C5" s="41" t="s">
        <v>12</v>
      </c>
      <c r="D5" s="41" t="s">
        <v>13</v>
      </c>
      <c r="E5" s="41" t="s">
        <v>14</v>
      </c>
      <c r="F5" s="42" t="s">
        <v>15</v>
      </c>
      <c r="G5" s="41" t="s">
        <v>16</v>
      </c>
      <c r="H5" s="41" t="s">
        <v>17</v>
      </c>
      <c r="I5" s="41" t="s">
        <v>18</v>
      </c>
      <c r="J5" s="41" t="s">
        <v>19</v>
      </c>
      <c r="K5" s="35" t="s">
        <v>20</v>
      </c>
      <c r="L5" s="37" t="s">
        <v>21</v>
      </c>
      <c r="M5" s="40"/>
      <c r="N5" s="48"/>
      <c r="O5" s="50"/>
      <c r="P5" s="53"/>
      <c r="Q5" s="48"/>
      <c r="R5" s="40"/>
      <c r="S5" s="40"/>
    </row>
    <row r="6" spans="1:19" ht="70.5" customHeight="1">
      <c r="A6" s="44"/>
      <c r="B6" s="40"/>
      <c r="C6" s="41"/>
      <c r="D6" s="41"/>
      <c r="E6" s="41"/>
      <c r="F6" s="43"/>
      <c r="G6" s="41"/>
      <c r="H6" s="41"/>
      <c r="I6" s="41"/>
      <c r="J6" s="41"/>
      <c r="K6" s="36"/>
      <c r="L6" s="36"/>
      <c r="M6" s="40"/>
      <c r="N6" s="49"/>
      <c r="O6" s="51"/>
      <c r="P6" s="54"/>
      <c r="Q6" s="49"/>
      <c r="R6" s="40"/>
      <c r="S6" s="40"/>
    </row>
    <row r="7" spans="1:19" ht="12.7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5">
        <v>7</v>
      </c>
      <c r="H7" s="6">
        <v>8</v>
      </c>
      <c r="I7" s="6">
        <v>9</v>
      </c>
      <c r="J7" s="6">
        <v>10</v>
      </c>
      <c r="K7" s="6">
        <v>11</v>
      </c>
      <c r="L7" s="5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5">
        <v>18</v>
      </c>
      <c r="S7" s="6">
        <v>19</v>
      </c>
    </row>
    <row r="8" spans="1:20" s="14" customFormat="1" ht="12.75" customHeight="1">
      <c r="A8" s="7">
        <v>1</v>
      </c>
      <c r="B8" s="8" t="s">
        <v>22</v>
      </c>
      <c r="C8" s="9">
        <v>6020</v>
      </c>
      <c r="D8" s="9">
        <v>72070</v>
      </c>
      <c r="E8" s="9">
        <v>13904</v>
      </c>
      <c r="F8" s="9">
        <v>0</v>
      </c>
      <c r="G8" s="9">
        <v>0</v>
      </c>
      <c r="H8" s="9">
        <v>0</v>
      </c>
      <c r="I8" s="9">
        <v>24960</v>
      </c>
      <c r="J8" s="9">
        <v>0</v>
      </c>
      <c r="K8" s="9">
        <v>0</v>
      </c>
      <c r="L8" s="9"/>
      <c r="M8" s="9">
        <f>C8+D8+E8+F8+G8+H8+I8+J8</f>
        <v>116954</v>
      </c>
      <c r="N8" s="10">
        <v>20500.764849999996</v>
      </c>
      <c r="O8" s="11">
        <f>N8*12</f>
        <v>246009.17819999997</v>
      </c>
      <c r="P8" s="12">
        <f>O8-R8-M8</f>
        <v>116631.12819999998</v>
      </c>
      <c r="Q8" s="11">
        <v>-19747.23610634843</v>
      </c>
      <c r="R8" s="11">
        <v>12424.05</v>
      </c>
      <c r="S8" s="12">
        <f>O8-M8+Q8-R8</f>
        <v>96883.89209365154</v>
      </c>
      <c r="T8" s="13"/>
    </row>
    <row r="9" spans="1:20" s="14" customFormat="1" ht="12.75" customHeight="1">
      <c r="A9" s="7">
        <v>2</v>
      </c>
      <c r="B9" s="8" t="s">
        <v>23</v>
      </c>
      <c r="C9" s="9">
        <v>0</v>
      </c>
      <c r="D9" s="9">
        <v>21763</v>
      </c>
      <c r="E9" s="9">
        <v>43323</v>
      </c>
      <c r="F9" s="9">
        <v>0</v>
      </c>
      <c r="G9" s="9">
        <v>0</v>
      </c>
      <c r="H9" s="9">
        <v>0</v>
      </c>
      <c r="I9" s="9">
        <v>14080</v>
      </c>
      <c r="J9" s="9">
        <v>0</v>
      </c>
      <c r="K9" s="9">
        <v>0</v>
      </c>
      <c r="L9" s="9">
        <f>882.7</f>
        <v>882.7</v>
      </c>
      <c r="M9" s="9">
        <f aca="true" t="shared" si="0" ref="M9:M34">C9+D9+E9+F9+G9+H9+I9+J9</f>
        <v>79166</v>
      </c>
      <c r="N9" s="10">
        <v>5114.07325</v>
      </c>
      <c r="O9" s="11">
        <f aca="true" t="shared" si="1" ref="O9:O35">N9*12</f>
        <v>61368.879</v>
      </c>
      <c r="P9" s="12">
        <f aca="true" t="shared" si="2" ref="P9:P35">O9-R9-M9</f>
        <v>-18109.991</v>
      </c>
      <c r="Q9" s="11">
        <v>22802.3838987632</v>
      </c>
      <c r="R9" s="11">
        <v>312.87</v>
      </c>
      <c r="S9" s="12">
        <f aca="true" t="shared" si="3" ref="S9:S35">O9-M9+Q9-R9</f>
        <v>4692.392898763202</v>
      </c>
      <c r="T9" s="13"/>
    </row>
    <row r="10" spans="1:20" s="14" customFormat="1" ht="12.75" customHeight="1">
      <c r="A10" s="7">
        <v>3</v>
      </c>
      <c r="B10" s="15" t="s">
        <v>24</v>
      </c>
      <c r="C10" s="9">
        <v>7761</v>
      </c>
      <c r="D10" s="9">
        <v>19409</v>
      </c>
      <c r="E10" s="9">
        <v>6739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/>
      <c r="M10" s="9">
        <f t="shared" si="0"/>
        <v>33909</v>
      </c>
      <c r="N10" s="10">
        <v>16512.5765</v>
      </c>
      <c r="O10" s="11">
        <f t="shared" si="1"/>
        <v>198150.918</v>
      </c>
      <c r="P10" s="12">
        <f t="shared" si="2"/>
        <v>154972.428</v>
      </c>
      <c r="Q10" s="11">
        <v>33002.643075290485</v>
      </c>
      <c r="R10" s="11">
        <v>9269.49</v>
      </c>
      <c r="S10" s="12">
        <f t="shared" si="3"/>
        <v>187975.0710752905</v>
      </c>
      <c r="T10" s="13"/>
    </row>
    <row r="11" spans="1:20" s="14" customFormat="1" ht="12.75" customHeight="1">
      <c r="A11" s="7">
        <v>4</v>
      </c>
      <c r="B11" s="15" t="s">
        <v>25</v>
      </c>
      <c r="C11" s="9">
        <v>6560</v>
      </c>
      <c r="D11" s="9">
        <v>8694</v>
      </c>
      <c r="E11" s="9">
        <v>13494</v>
      </c>
      <c r="F11" s="9">
        <v>0</v>
      </c>
      <c r="G11" s="9">
        <v>0</v>
      </c>
      <c r="H11" s="9">
        <v>0</v>
      </c>
      <c r="I11" s="9">
        <v>7040</v>
      </c>
      <c r="J11" s="9">
        <v>0</v>
      </c>
      <c r="K11" s="9">
        <v>0</v>
      </c>
      <c r="L11" s="9"/>
      <c r="M11" s="9">
        <f>C11+D11+E11+F11+G11+H11+I11+J11</f>
        <v>35788</v>
      </c>
      <c r="N11" s="10">
        <v>12304.49775</v>
      </c>
      <c r="O11" s="11">
        <f t="shared" si="1"/>
        <v>147653.973</v>
      </c>
      <c r="P11" s="12">
        <f t="shared" si="2"/>
        <v>107661.633</v>
      </c>
      <c r="Q11" s="11">
        <v>-37996.61206209409</v>
      </c>
      <c r="R11" s="11">
        <v>4204.34</v>
      </c>
      <c r="S11" s="12">
        <f t="shared" si="3"/>
        <v>69665.02093790591</v>
      </c>
      <c r="T11" s="13"/>
    </row>
    <row r="12" spans="1:20" s="14" customFormat="1" ht="12.75" customHeight="1">
      <c r="A12" s="7">
        <v>5</v>
      </c>
      <c r="B12" s="15" t="s">
        <v>26</v>
      </c>
      <c r="C12" s="9">
        <v>2371</v>
      </c>
      <c r="D12" s="9">
        <v>32459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>1059</f>
        <v>1059</v>
      </c>
      <c r="M12" s="9">
        <f t="shared" si="0"/>
        <v>34830</v>
      </c>
      <c r="N12" s="10">
        <v>5257.246249999999</v>
      </c>
      <c r="O12" s="11">
        <f t="shared" si="1"/>
        <v>63086.95499999999</v>
      </c>
      <c r="P12" s="12">
        <f t="shared" si="2"/>
        <v>21568.57499999999</v>
      </c>
      <c r="Q12" s="11">
        <v>-131168.8351175251</v>
      </c>
      <c r="R12" s="11">
        <v>6688.38</v>
      </c>
      <c r="S12" s="12">
        <f t="shared" si="3"/>
        <v>-109600.26011752512</v>
      </c>
      <c r="T12" s="13"/>
    </row>
    <row r="13" spans="1:20" s="14" customFormat="1" ht="12.75" customHeight="1">
      <c r="A13" s="7">
        <v>6</v>
      </c>
      <c r="B13" s="15" t="s">
        <v>27</v>
      </c>
      <c r="C13" s="9">
        <v>5374</v>
      </c>
      <c r="D13" s="9">
        <v>48567</v>
      </c>
      <c r="E13" s="9">
        <v>47847</v>
      </c>
      <c r="F13" s="9">
        <v>0</v>
      </c>
      <c r="G13" s="9">
        <v>0</v>
      </c>
      <c r="H13" s="9">
        <v>89817</v>
      </c>
      <c r="I13" s="9">
        <v>81400</v>
      </c>
      <c r="J13" s="9">
        <v>0</v>
      </c>
      <c r="K13" s="9">
        <v>0</v>
      </c>
      <c r="L13" s="9"/>
      <c r="M13" s="9">
        <f t="shared" si="0"/>
        <v>273005</v>
      </c>
      <c r="N13" s="10">
        <v>8220.57275</v>
      </c>
      <c r="O13" s="11">
        <f t="shared" si="1"/>
        <v>98646.87299999999</v>
      </c>
      <c r="P13" s="12">
        <f t="shared" si="2"/>
        <v>-175445.127</v>
      </c>
      <c r="Q13" s="11">
        <v>2046.4652898726908</v>
      </c>
      <c r="R13" s="11">
        <v>1087</v>
      </c>
      <c r="S13" s="12">
        <f t="shared" si="3"/>
        <v>-173398.66171012732</v>
      </c>
      <c r="T13" s="13"/>
    </row>
    <row r="14" spans="1:20" s="14" customFormat="1" ht="12.75" customHeight="1">
      <c r="A14" s="7">
        <v>7</v>
      </c>
      <c r="B14" s="15" t="s">
        <v>28</v>
      </c>
      <c r="C14" s="9">
        <v>0</v>
      </c>
      <c r="D14" s="9">
        <v>45663</v>
      </c>
      <c r="E14" s="9">
        <v>0</v>
      </c>
      <c r="F14" s="9">
        <v>0</v>
      </c>
      <c r="G14" s="9">
        <v>0</v>
      </c>
      <c r="H14" s="9">
        <v>71189.6</v>
      </c>
      <c r="I14" s="9">
        <v>0</v>
      </c>
      <c r="J14" s="9">
        <v>0</v>
      </c>
      <c r="K14" s="9">
        <v>0</v>
      </c>
      <c r="L14" s="9"/>
      <c r="M14" s="9">
        <f t="shared" si="0"/>
        <v>116852.6</v>
      </c>
      <c r="N14" s="10">
        <v>16715.48025</v>
      </c>
      <c r="O14" s="11">
        <f t="shared" si="1"/>
        <v>200585.763</v>
      </c>
      <c r="P14" s="12">
        <f t="shared" si="2"/>
        <v>74780.283</v>
      </c>
      <c r="Q14" s="11">
        <v>35742.226952912846</v>
      </c>
      <c r="R14" s="11">
        <v>8952.88</v>
      </c>
      <c r="S14" s="12">
        <f t="shared" si="3"/>
        <v>110522.50995291283</v>
      </c>
      <c r="T14" s="13"/>
    </row>
    <row r="15" spans="1:20" s="14" customFormat="1" ht="12.75" customHeight="1">
      <c r="A15" s="7">
        <v>8</v>
      </c>
      <c r="B15" s="15" t="s">
        <v>29</v>
      </c>
      <c r="C15" s="9">
        <v>13193</v>
      </c>
      <c r="D15" s="9">
        <v>64384</v>
      </c>
      <c r="E15" s="9">
        <v>61044</v>
      </c>
      <c r="F15" s="9">
        <v>0</v>
      </c>
      <c r="G15" s="9">
        <v>0</v>
      </c>
      <c r="H15" s="9">
        <v>182058</v>
      </c>
      <c r="I15" s="9">
        <v>0</v>
      </c>
      <c r="J15" s="9">
        <v>0</v>
      </c>
      <c r="K15" s="9">
        <v>0</v>
      </c>
      <c r="L15" s="9"/>
      <c r="M15" s="9">
        <f t="shared" si="0"/>
        <v>320679</v>
      </c>
      <c r="N15" s="10">
        <v>14988.209499999999</v>
      </c>
      <c r="O15" s="11">
        <f t="shared" si="1"/>
        <v>179858.514</v>
      </c>
      <c r="P15" s="12">
        <f t="shared" si="2"/>
        <v>-147065.506</v>
      </c>
      <c r="Q15" s="11">
        <v>-1223.8206563711738</v>
      </c>
      <c r="R15" s="11">
        <v>6245.02</v>
      </c>
      <c r="S15" s="12">
        <f t="shared" si="3"/>
        <v>-148289.32665637118</v>
      </c>
      <c r="T15" s="13"/>
    </row>
    <row r="16" spans="1:20" s="14" customFormat="1" ht="12.75" customHeight="1">
      <c r="A16" s="7">
        <v>9</v>
      </c>
      <c r="B16" s="15" t="s">
        <v>30</v>
      </c>
      <c r="C16" s="9">
        <v>0</v>
      </c>
      <c r="D16" s="9">
        <v>29905</v>
      </c>
      <c r="E16" s="9">
        <v>0</v>
      </c>
      <c r="F16" s="9">
        <v>0</v>
      </c>
      <c r="G16" s="9">
        <v>0</v>
      </c>
      <c r="H16" s="9">
        <v>0</v>
      </c>
      <c r="I16" s="9">
        <v>100360</v>
      </c>
      <c r="J16" s="9">
        <v>0</v>
      </c>
      <c r="K16" s="9">
        <v>0</v>
      </c>
      <c r="L16" s="9">
        <f>1742.3</f>
        <v>1742.3</v>
      </c>
      <c r="M16" s="9">
        <f t="shared" si="0"/>
        <v>130265</v>
      </c>
      <c r="N16" s="10">
        <v>12768.502199999997</v>
      </c>
      <c r="O16" s="11">
        <f t="shared" si="1"/>
        <v>153222.02639999997</v>
      </c>
      <c r="P16" s="12">
        <f t="shared" si="2"/>
        <v>20449.81639999998</v>
      </c>
      <c r="Q16" s="11">
        <v>-4978.772842635762</v>
      </c>
      <c r="R16" s="11">
        <v>2507.21</v>
      </c>
      <c r="S16" s="12">
        <f t="shared" si="3"/>
        <v>15471.043557364213</v>
      </c>
      <c r="T16" s="13"/>
    </row>
    <row r="17" spans="1:20" s="14" customFormat="1" ht="12.75" customHeight="1">
      <c r="A17" s="7">
        <v>10</v>
      </c>
      <c r="B17" s="15" t="s">
        <v>31</v>
      </c>
      <c r="C17" s="9">
        <v>14755</v>
      </c>
      <c r="D17" s="9">
        <v>3817</v>
      </c>
      <c r="E17" s="9">
        <v>19854</v>
      </c>
      <c r="F17" s="9">
        <v>36730</v>
      </c>
      <c r="G17" s="9">
        <v>0</v>
      </c>
      <c r="H17" s="9">
        <v>0</v>
      </c>
      <c r="I17" s="9">
        <v>48960</v>
      </c>
      <c r="J17" s="9">
        <v>0</v>
      </c>
      <c r="K17" s="9">
        <v>0</v>
      </c>
      <c r="L17" s="9"/>
      <c r="M17" s="9">
        <f t="shared" si="0"/>
        <v>124116</v>
      </c>
      <c r="N17" s="10">
        <v>12785.67965</v>
      </c>
      <c r="O17" s="11">
        <f t="shared" si="1"/>
        <v>153428.1558</v>
      </c>
      <c r="P17" s="12">
        <f t="shared" si="2"/>
        <v>23632.245800000004</v>
      </c>
      <c r="Q17" s="11">
        <v>-3596.9980351524428</v>
      </c>
      <c r="R17" s="11">
        <v>5679.91</v>
      </c>
      <c r="S17" s="12">
        <f t="shared" si="3"/>
        <v>20035.247764847565</v>
      </c>
      <c r="T17" s="13"/>
    </row>
    <row r="18" spans="1:20" s="14" customFormat="1" ht="12.75" customHeight="1">
      <c r="A18" s="7">
        <v>11</v>
      </c>
      <c r="B18" s="15" t="s">
        <v>32</v>
      </c>
      <c r="C18" s="9">
        <v>2278</v>
      </c>
      <c r="D18" s="9">
        <v>1958</v>
      </c>
      <c r="E18" s="9">
        <v>0</v>
      </c>
      <c r="F18" s="9">
        <v>0</v>
      </c>
      <c r="G18" s="9">
        <v>0</v>
      </c>
      <c r="H18" s="9">
        <v>0</v>
      </c>
      <c r="I18" s="9">
        <v>12800</v>
      </c>
      <c r="J18" s="9">
        <v>75100</v>
      </c>
      <c r="K18" s="9">
        <v>0</v>
      </c>
      <c r="L18" s="9"/>
      <c r="M18" s="9">
        <f t="shared" si="0"/>
        <v>92136</v>
      </c>
      <c r="N18" s="10">
        <v>10411.3384</v>
      </c>
      <c r="O18" s="11">
        <f t="shared" si="1"/>
        <v>124936.0608</v>
      </c>
      <c r="P18" s="12">
        <f t="shared" si="2"/>
        <v>27909.3508</v>
      </c>
      <c r="Q18" s="11">
        <v>-57899.33450203923</v>
      </c>
      <c r="R18" s="11">
        <v>4890.71</v>
      </c>
      <c r="S18" s="12">
        <f t="shared" si="3"/>
        <v>-29989.983702039222</v>
      </c>
      <c r="T18" s="13"/>
    </row>
    <row r="19" spans="1:20" s="14" customFormat="1" ht="12.75" customHeight="1">
      <c r="A19" s="7">
        <v>12</v>
      </c>
      <c r="B19" s="15" t="s">
        <v>33</v>
      </c>
      <c r="C19" s="9">
        <v>0</v>
      </c>
      <c r="D19" s="9">
        <v>34104</v>
      </c>
      <c r="E19" s="9">
        <v>27554</v>
      </c>
      <c r="F19" s="9">
        <v>0</v>
      </c>
      <c r="G19" s="9">
        <v>0</v>
      </c>
      <c r="H19" s="9">
        <v>0</v>
      </c>
      <c r="I19" s="9">
        <v>62880</v>
      </c>
      <c r="J19" s="9">
        <v>0</v>
      </c>
      <c r="K19" s="9">
        <v>0</v>
      </c>
      <c r="L19" s="9"/>
      <c r="M19" s="9">
        <f t="shared" si="0"/>
        <v>124538</v>
      </c>
      <c r="N19" s="10">
        <v>12753.664025</v>
      </c>
      <c r="O19" s="11">
        <f t="shared" si="1"/>
        <v>153043.9683</v>
      </c>
      <c r="P19" s="12">
        <f t="shared" si="2"/>
        <v>19487.028300000005</v>
      </c>
      <c r="Q19" s="11">
        <v>-16253.844694350866</v>
      </c>
      <c r="R19" s="11">
        <v>9018.94</v>
      </c>
      <c r="S19" s="12">
        <f t="shared" si="3"/>
        <v>3233.183605649141</v>
      </c>
      <c r="T19" s="13"/>
    </row>
    <row r="20" spans="1:20" s="14" customFormat="1" ht="12.75" customHeight="1">
      <c r="A20" s="7">
        <v>13</v>
      </c>
      <c r="B20" s="15" t="s">
        <v>34</v>
      </c>
      <c r="C20" s="9">
        <v>12498</v>
      </c>
      <c r="D20" s="9">
        <v>41370</v>
      </c>
      <c r="E20" s="9">
        <v>33482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/>
      <c r="M20" s="9">
        <f t="shared" si="0"/>
        <v>87350</v>
      </c>
      <c r="N20" s="10">
        <v>12348.04675</v>
      </c>
      <c r="O20" s="11">
        <f t="shared" si="1"/>
        <v>148176.561</v>
      </c>
      <c r="P20" s="12">
        <f t="shared" si="2"/>
        <v>53833.31099999999</v>
      </c>
      <c r="Q20" s="11">
        <v>-36688.17778016207</v>
      </c>
      <c r="R20" s="11">
        <v>6993.25</v>
      </c>
      <c r="S20" s="12">
        <f t="shared" si="3"/>
        <v>17145.133219837917</v>
      </c>
      <c r="T20" s="13"/>
    </row>
    <row r="21" spans="1:20" s="14" customFormat="1" ht="12.75" customHeight="1">
      <c r="A21" s="7">
        <v>14</v>
      </c>
      <c r="B21" s="15" t="s">
        <v>35</v>
      </c>
      <c r="C21" s="9">
        <v>6937</v>
      </c>
      <c r="D21" s="9">
        <v>33463</v>
      </c>
      <c r="E21" s="9">
        <v>11963</v>
      </c>
      <c r="F21" s="9">
        <v>0</v>
      </c>
      <c r="G21" s="9">
        <v>0</v>
      </c>
      <c r="H21" s="9">
        <v>0</v>
      </c>
      <c r="I21" s="9">
        <v>55040</v>
      </c>
      <c r="J21" s="9">
        <v>0</v>
      </c>
      <c r="K21" s="9">
        <v>0</v>
      </c>
      <c r="L21" s="9"/>
      <c r="M21" s="9">
        <f t="shared" si="0"/>
        <v>107403</v>
      </c>
      <c r="N21" s="10">
        <v>21311.781249999996</v>
      </c>
      <c r="O21" s="11">
        <f t="shared" si="1"/>
        <v>255741.37499999994</v>
      </c>
      <c r="P21" s="12">
        <f t="shared" si="2"/>
        <v>137110.10499999995</v>
      </c>
      <c r="Q21" s="11">
        <v>-23353.619147573423</v>
      </c>
      <c r="R21" s="11">
        <v>11228.27</v>
      </c>
      <c r="S21" s="12">
        <f t="shared" si="3"/>
        <v>113756.48585242651</v>
      </c>
      <c r="T21" s="13"/>
    </row>
    <row r="22" spans="1:20" s="14" customFormat="1" ht="12.75" customHeight="1">
      <c r="A22" s="7">
        <v>15</v>
      </c>
      <c r="B22" s="15" t="s">
        <v>36</v>
      </c>
      <c r="C22" s="9">
        <v>4030</v>
      </c>
      <c r="D22" s="9">
        <v>60947</v>
      </c>
      <c r="E22" s="9">
        <v>9166</v>
      </c>
      <c r="F22" s="9">
        <v>2852</v>
      </c>
      <c r="G22" s="9">
        <v>0</v>
      </c>
      <c r="H22" s="9">
        <v>0</v>
      </c>
      <c r="I22" s="9">
        <v>0</v>
      </c>
      <c r="J22" s="9">
        <v>52230</v>
      </c>
      <c r="K22" s="9">
        <v>0</v>
      </c>
      <c r="L22" s="9"/>
      <c r="M22" s="9">
        <f t="shared" si="0"/>
        <v>129225</v>
      </c>
      <c r="N22" s="10">
        <v>31459.528000000002</v>
      </c>
      <c r="O22" s="11">
        <f t="shared" si="1"/>
        <v>377514.336</v>
      </c>
      <c r="P22" s="12">
        <f t="shared" si="2"/>
        <v>233824.436</v>
      </c>
      <c r="Q22" s="11">
        <v>111423.96708332212</v>
      </c>
      <c r="R22" s="11">
        <v>14464.9</v>
      </c>
      <c r="S22" s="12">
        <f t="shared" si="3"/>
        <v>345248.4030833221</v>
      </c>
      <c r="T22" s="13"/>
    </row>
    <row r="23" spans="1:20" s="21" customFormat="1" ht="12.75" customHeight="1">
      <c r="A23" s="16">
        <v>16</v>
      </c>
      <c r="B23" s="17" t="s">
        <v>37</v>
      </c>
      <c r="C23" s="18">
        <v>50718</v>
      </c>
      <c r="D23" s="18">
        <v>20022</v>
      </c>
      <c r="E23" s="18">
        <v>14300</v>
      </c>
      <c r="F23" s="18">
        <v>0</v>
      </c>
      <c r="G23" s="18">
        <v>0</v>
      </c>
      <c r="H23" s="18">
        <v>281842</v>
      </c>
      <c r="I23" s="18">
        <v>0</v>
      </c>
      <c r="J23" s="18">
        <v>39600</v>
      </c>
      <c r="K23" s="18">
        <v>0</v>
      </c>
      <c r="L23" s="18"/>
      <c r="M23" s="18">
        <f t="shared" si="0"/>
        <v>406482</v>
      </c>
      <c r="N23" s="19">
        <v>34956.2398</v>
      </c>
      <c r="O23" s="11">
        <f t="shared" si="1"/>
        <v>419474.8776</v>
      </c>
      <c r="P23" s="12">
        <f t="shared" si="2"/>
        <v>5025.387600000016</v>
      </c>
      <c r="Q23" s="20">
        <v>46797.26210908437</v>
      </c>
      <c r="R23" s="20">
        <v>7967.49</v>
      </c>
      <c r="S23" s="12">
        <f t="shared" si="3"/>
        <v>51822.64970908438</v>
      </c>
      <c r="T23" s="13"/>
    </row>
    <row r="24" spans="1:20" s="14" customFormat="1" ht="12.75" customHeight="1">
      <c r="A24" s="7">
        <v>17</v>
      </c>
      <c r="B24" s="15" t="s">
        <v>38</v>
      </c>
      <c r="C24" s="9">
        <v>2320</v>
      </c>
      <c r="D24" s="9">
        <v>31333</v>
      </c>
      <c r="E24" s="9">
        <v>44096</v>
      </c>
      <c r="F24" s="9">
        <v>0</v>
      </c>
      <c r="G24" s="9">
        <v>0</v>
      </c>
      <c r="H24" s="9">
        <v>0</v>
      </c>
      <c r="I24" s="9">
        <v>51840</v>
      </c>
      <c r="J24" s="9">
        <v>0</v>
      </c>
      <c r="K24" s="9">
        <v>0</v>
      </c>
      <c r="L24" s="9"/>
      <c r="M24" s="9">
        <f t="shared" si="0"/>
        <v>129589</v>
      </c>
      <c r="N24" s="10">
        <v>10525.76825</v>
      </c>
      <c r="O24" s="11">
        <f t="shared" si="1"/>
        <v>126309.21899999998</v>
      </c>
      <c r="P24" s="12">
        <f t="shared" si="2"/>
        <v>-5332.631000000023</v>
      </c>
      <c r="Q24" s="11">
        <v>7515.09427989115</v>
      </c>
      <c r="R24" s="11">
        <v>2052.85</v>
      </c>
      <c r="S24" s="12">
        <f t="shared" si="3"/>
        <v>2182.463279891133</v>
      </c>
      <c r="T24" s="13"/>
    </row>
    <row r="25" spans="1:20" s="14" customFormat="1" ht="12.75" customHeight="1">
      <c r="A25" s="7">
        <v>18</v>
      </c>
      <c r="B25" s="15" t="s">
        <v>39</v>
      </c>
      <c r="C25" s="9">
        <v>721</v>
      </c>
      <c r="D25" s="9">
        <v>11280</v>
      </c>
      <c r="E25" s="9">
        <v>7767</v>
      </c>
      <c r="F25" s="9">
        <v>0</v>
      </c>
      <c r="G25" s="9">
        <v>0</v>
      </c>
      <c r="H25" s="9">
        <v>117051</v>
      </c>
      <c r="I25" s="9">
        <v>46720</v>
      </c>
      <c r="J25" s="9">
        <v>0</v>
      </c>
      <c r="K25" s="9">
        <v>0</v>
      </c>
      <c r="L25" s="9"/>
      <c r="M25" s="9">
        <f t="shared" si="0"/>
        <v>183539</v>
      </c>
      <c r="N25" s="10">
        <v>7744.382799999999</v>
      </c>
      <c r="O25" s="11">
        <f t="shared" si="1"/>
        <v>92932.5936</v>
      </c>
      <c r="P25" s="12">
        <f t="shared" si="2"/>
        <v>-93685.67640000001</v>
      </c>
      <c r="Q25" s="11">
        <v>-16487.725621948004</v>
      </c>
      <c r="R25" s="11">
        <v>3079.27</v>
      </c>
      <c r="S25" s="12">
        <f t="shared" si="3"/>
        <v>-110173.40202194802</v>
      </c>
      <c r="T25" s="13"/>
    </row>
    <row r="26" spans="1:20" s="14" customFormat="1" ht="12.75" customHeight="1">
      <c r="A26" s="7">
        <v>19</v>
      </c>
      <c r="B26" s="15" t="s">
        <v>40</v>
      </c>
      <c r="C26" s="9">
        <v>10201</v>
      </c>
      <c r="D26" s="9">
        <v>44460</v>
      </c>
      <c r="E26" s="9">
        <v>32925</v>
      </c>
      <c r="F26" s="9">
        <v>0</v>
      </c>
      <c r="G26" s="9">
        <v>75586</v>
      </c>
      <c r="H26" s="9">
        <v>0</v>
      </c>
      <c r="I26" s="9">
        <v>19840</v>
      </c>
      <c r="J26" s="9">
        <v>0</v>
      </c>
      <c r="K26" s="9">
        <v>0</v>
      </c>
      <c r="L26" s="9"/>
      <c r="M26" s="9">
        <f t="shared" si="0"/>
        <v>183012</v>
      </c>
      <c r="N26" s="10">
        <v>11510.601925</v>
      </c>
      <c r="O26" s="11">
        <f t="shared" si="1"/>
        <v>138127.2231</v>
      </c>
      <c r="P26" s="12">
        <f t="shared" si="2"/>
        <v>-48453.806899999996</v>
      </c>
      <c r="Q26" s="11">
        <v>25849.974135766035</v>
      </c>
      <c r="R26" s="11">
        <v>3569.03</v>
      </c>
      <c r="S26" s="12">
        <f t="shared" si="3"/>
        <v>-22603.83276423396</v>
      </c>
      <c r="T26" s="13"/>
    </row>
    <row r="27" spans="1:20" s="14" customFormat="1" ht="12.75" customHeight="1">
      <c r="A27" s="7">
        <v>20</v>
      </c>
      <c r="B27" s="15" t="s">
        <v>41</v>
      </c>
      <c r="C27" s="9">
        <v>2332</v>
      </c>
      <c r="D27" s="9">
        <v>59165</v>
      </c>
      <c r="E27" s="9">
        <v>85968.4</v>
      </c>
      <c r="F27" s="9">
        <v>0</v>
      </c>
      <c r="G27" s="9">
        <v>0</v>
      </c>
      <c r="H27" s="9">
        <v>0</v>
      </c>
      <c r="I27" s="9">
        <v>16000</v>
      </c>
      <c r="J27" s="9">
        <v>0</v>
      </c>
      <c r="K27" s="9">
        <v>0</v>
      </c>
      <c r="L27" s="9"/>
      <c r="M27" s="9">
        <f t="shared" si="0"/>
        <v>163465.4</v>
      </c>
      <c r="N27" s="10">
        <v>15815.181499999999</v>
      </c>
      <c r="O27" s="11">
        <f t="shared" si="1"/>
        <v>189782.17799999999</v>
      </c>
      <c r="P27" s="12">
        <f t="shared" si="2"/>
        <v>14100.217999999993</v>
      </c>
      <c r="Q27" s="11">
        <v>25472.238260261493</v>
      </c>
      <c r="R27" s="11">
        <v>12216.56</v>
      </c>
      <c r="S27" s="12">
        <f t="shared" si="3"/>
        <v>39572.45626026149</v>
      </c>
      <c r="T27" s="13"/>
    </row>
    <row r="28" spans="1:20" s="14" customFormat="1" ht="12.75" customHeight="1">
      <c r="A28" s="7">
        <v>21</v>
      </c>
      <c r="B28" s="15" t="s">
        <v>42</v>
      </c>
      <c r="C28" s="9">
        <v>4611</v>
      </c>
      <c r="D28" s="9">
        <v>51951</v>
      </c>
      <c r="E28" s="9">
        <v>32808</v>
      </c>
      <c r="F28" s="9">
        <v>0</v>
      </c>
      <c r="G28" s="9">
        <v>101760</v>
      </c>
      <c r="H28" s="9">
        <v>0</v>
      </c>
      <c r="I28" s="9">
        <v>50720</v>
      </c>
      <c r="J28" s="9">
        <v>19000</v>
      </c>
      <c r="K28" s="9">
        <v>0</v>
      </c>
      <c r="L28" s="9"/>
      <c r="M28" s="9">
        <f>C28+D28+E28+F28+G28+H28+I28+J28</f>
        <v>260850</v>
      </c>
      <c r="N28" s="10">
        <v>27959.914000000004</v>
      </c>
      <c r="O28" s="11">
        <f t="shared" si="1"/>
        <v>335518.96800000005</v>
      </c>
      <c r="P28" s="12">
        <f t="shared" si="2"/>
        <v>62315.30800000008</v>
      </c>
      <c r="Q28" s="11">
        <v>-3638.581104127594</v>
      </c>
      <c r="R28" s="11">
        <v>12353.66</v>
      </c>
      <c r="S28" s="12">
        <f t="shared" si="3"/>
        <v>58676.72689587246</v>
      </c>
      <c r="T28" s="13"/>
    </row>
    <row r="29" spans="1:20" s="14" customFormat="1" ht="12.75" customHeight="1">
      <c r="A29" s="7">
        <v>22</v>
      </c>
      <c r="B29" s="15" t="s">
        <v>43</v>
      </c>
      <c r="C29" s="9">
        <v>36957</v>
      </c>
      <c r="D29" s="9">
        <v>31026</v>
      </c>
      <c r="E29" s="9">
        <v>28815</v>
      </c>
      <c r="F29" s="9">
        <v>0</v>
      </c>
      <c r="G29" s="9">
        <v>113305</v>
      </c>
      <c r="H29" s="9">
        <v>110097</v>
      </c>
      <c r="I29" s="9">
        <v>189920</v>
      </c>
      <c r="J29" s="9">
        <v>0</v>
      </c>
      <c r="K29" s="9">
        <v>0</v>
      </c>
      <c r="L29" s="9"/>
      <c r="M29" s="9">
        <f>C29+D29+E29+F29+G29+H29+I29+J29</f>
        <v>510120</v>
      </c>
      <c r="N29" s="10">
        <v>10909.265425</v>
      </c>
      <c r="O29" s="11">
        <f t="shared" si="1"/>
        <v>130911.1851</v>
      </c>
      <c r="P29" s="12">
        <f t="shared" si="2"/>
        <v>-387187.9349</v>
      </c>
      <c r="Q29" s="11">
        <v>-4272.7164623077115</v>
      </c>
      <c r="R29" s="11">
        <v>7979.12</v>
      </c>
      <c r="S29" s="12">
        <f t="shared" si="3"/>
        <v>-391460.6513623077</v>
      </c>
      <c r="T29" s="13"/>
    </row>
    <row r="30" spans="1:20" s="14" customFormat="1" ht="12.75" customHeight="1">
      <c r="A30" s="7">
        <v>23</v>
      </c>
      <c r="B30" s="15" t="s">
        <v>44</v>
      </c>
      <c r="C30" s="9">
        <v>9678</v>
      </c>
      <c r="D30" s="9">
        <v>9266</v>
      </c>
      <c r="E30" s="9">
        <v>39307</v>
      </c>
      <c r="F30" s="9">
        <v>0</v>
      </c>
      <c r="G30" s="9">
        <v>0</v>
      </c>
      <c r="H30" s="9">
        <v>0</v>
      </c>
      <c r="I30" s="9">
        <v>169720</v>
      </c>
      <c r="J30" s="9">
        <v>0</v>
      </c>
      <c r="K30" s="9">
        <v>0</v>
      </c>
      <c r="L30" s="9"/>
      <c r="M30" s="9">
        <f>C30+D30+E30+F30+G30+H30+I30+J30</f>
        <v>227971</v>
      </c>
      <c r="N30" s="10">
        <v>10777.529699999997</v>
      </c>
      <c r="O30" s="11">
        <f t="shared" si="1"/>
        <v>129330.35639999996</v>
      </c>
      <c r="P30" s="12">
        <f t="shared" si="2"/>
        <v>-107644.72360000004</v>
      </c>
      <c r="Q30" s="11">
        <v>-31875.081475332467</v>
      </c>
      <c r="R30" s="11">
        <v>9004.08</v>
      </c>
      <c r="S30" s="12">
        <f t="shared" si="3"/>
        <v>-139519.8050753325</v>
      </c>
      <c r="T30" s="13"/>
    </row>
    <row r="31" spans="1:20" s="14" customFormat="1" ht="12.75" customHeight="1">
      <c r="A31" s="7">
        <v>24</v>
      </c>
      <c r="B31" s="15" t="s">
        <v>45</v>
      </c>
      <c r="C31" s="9">
        <v>8120</v>
      </c>
      <c r="D31" s="9">
        <v>8392</v>
      </c>
      <c r="E31" s="9">
        <v>18566</v>
      </c>
      <c r="F31" s="9">
        <v>0</v>
      </c>
      <c r="G31" s="9">
        <v>29707</v>
      </c>
      <c r="H31" s="9">
        <v>168080.6</v>
      </c>
      <c r="I31" s="9">
        <v>52160</v>
      </c>
      <c r="J31" s="9">
        <v>13100</v>
      </c>
      <c r="K31" s="9">
        <v>0</v>
      </c>
      <c r="L31" s="9"/>
      <c r="M31" s="9">
        <f t="shared" si="0"/>
        <v>298125.6</v>
      </c>
      <c r="N31" s="10">
        <v>10919.52075</v>
      </c>
      <c r="O31" s="11">
        <f t="shared" si="1"/>
        <v>131034.249</v>
      </c>
      <c r="P31" s="12">
        <f t="shared" si="2"/>
        <v>-185204.40899999999</v>
      </c>
      <c r="Q31" s="11">
        <v>-2581.914594764605</v>
      </c>
      <c r="R31" s="11">
        <v>18113.058</v>
      </c>
      <c r="S31" s="12">
        <f t="shared" si="3"/>
        <v>-187786.32359476457</v>
      </c>
      <c r="T31" s="13"/>
    </row>
    <row r="32" spans="1:20" s="14" customFormat="1" ht="12.75" customHeight="1">
      <c r="A32" s="7">
        <v>25</v>
      </c>
      <c r="B32" s="15" t="s">
        <v>46</v>
      </c>
      <c r="C32" s="9">
        <v>2213</v>
      </c>
      <c r="D32" s="9">
        <v>4370</v>
      </c>
      <c r="E32" s="9">
        <v>11653</v>
      </c>
      <c r="F32" s="9">
        <v>0</v>
      </c>
      <c r="G32" s="9">
        <v>0</v>
      </c>
      <c r="H32" s="9">
        <v>119660</v>
      </c>
      <c r="I32" s="9">
        <v>0</v>
      </c>
      <c r="J32" s="9">
        <v>0</v>
      </c>
      <c r="K32" s="9">
        <v>0</v>
      </c>
      <c r="L32" s="9"/>
      <c r="M32" s="9">
        <f>C32+D32+E32+F32+G32+H32+I32+J32</f>
        <v>137896</v>
      </c>
      <c r="N32" s="10">
        <v>10484.4563</v>
      </c>
      <c r="O32" s="11">
        <f t="shared" si="1"/>
        <v>125813.4756</v>
      </c>
      <c r="P32" s="12">
        <f t="shared" si="2"/>
        <v>-20443.50439999999</v>
      </c>
      <c r="Q32" s="11">
        <v>-6480.933002155267</v>
      </c>
      <c r="R32" s="11">
        <v>8360.98</v>
      </c>
      <c r="S32" s="12">
        <f t="shared" si="3"/>
        <v>-26924.43740215526</v>
      </c>
      <c r="T32" s="13"/>
    </row>
    <row r="33" spans="1:20" s="14" customFormat="1" ht="12.75" customHeight="1">
      <c r="A33" s="7">
        <v>26</v>
      </c>
      <c r="B33" s="15" t="s">
        <v>47</v>
      </c>
      <c r="C33" s="9">
        <v>5532</v>
      </c>
      <c r="D33" s="9">
        <v>27684</v>
      </c>
      <c r="E33" s="9">
        <v>46478</v>
      </c>
      <c r="F33" s="9">
        <v>0</v>
      </c>
      <c r="G33" s="9">
        <v>0</v>
      </c>
      <c r="H33" s="9">
        <v>65586</v>
      </c>
      <c r="I33" s="9">
        <v>65520</v>
      </c>
      <c r="J33" s="9">
        <v>0</v>
      </c>
      <c r="K33" s="9">
        <v>0</v>
      </c>
      <c r="L33" s="9">
        <f>1356.7</f>
        <v>1356.7</v>
      </c>
      <c r="M33" s="9">
        <f>C33+D33+E33+F33+G33+H33+I33+J33</f>
        <v>210800</v>
      </c>
      <c r="N33" s="10">
        <v>11018.5063</v>
      </c>
      <c r="O33" s="11">
        <f t="shared" si="1"/>
        <v>132222.07559999998</v>
      </c>
      <c r="P33" s="12">
        <f t="shared" si="2"/>
        <v>-84535.71440000001</v>
      </c>
      <c r="Q33" s="11">
        <v>-51302.51769508858</v>
      </c>
      <c r="R33" s="11">
        <v>5957.79</v>
      </c>
      <c r="S33" s="12">
        <f t="shared" si="3"/>
        <v>-135838.2320950886</v>
      </c>
      <c r="T33" s="13"/>
    </row>
    <row r="34" spans="1:20" s="14" customFormat="1" ht="12.75" customHeight="1">
      <c r="A34" s="7">
        <v>27</v>
      </c>
      <c r="B34" s="15" t="s">
        <v>48</v>
      </c>
      <c r="C34" s="9">
        <v>6365</v>
      </c>
      <c r="D34" s="9">
        <v>30631</v>
      </c>
      <c r="E34" s="9">
        <v>13687</v>
      </c>
      <c r="F34" s="9">
        <v>0</v>
      </c>
      <c r="G34" s="9">
        <v>0</v>
      </c>
      <c r="H34" s="9">
        <v>0</v>
      </c>
      <c r="I34" s="9">
        <v>19360</v>
      </c>
      <c r="J34" s="9">
        <v>0</v>
      </c>
      <c r="K34" s="9">
        <v>0</v>
      </c>
      <c r="L34" s="9"/>
      <c r="M34" s="9">
        <f t="shared" si="0"/>
        <v>70043</v>
      </c>
      <c r="N34" s="10">
        <v>10946.4594</v>
      </c>
      <c r="O34" s="11">
        <f t="shared" si="1"/>
        <v>131357.5128</v>
      </c>
      <c r="P34" s="12">
        <f t="shared" si="2"/>
        <v>45653.24279999999</v>
      </c>
      <c r="Q34" s="11">
        <v>5055.931395899943</v>
      </c>
      <c r="R34" s="11">
        <v>15661.27</v>
      </c>
      <c r="S34" s="12">
        <f t="shared" si="3"/>
        <v>50709.174195899934</v>
      </c>
      <c r="T34" s="13"/>
    </row>
    <row r="35" spans="1:20" s="14" customFormat="1" ht="12.75" customHeight="1">
      <c r="A35" s="7">
        <v>28</v>
      </c>
      <c r="B35" s="15" t="s">
        <v>49</v>
      </c>
      <c r="C35" s="9">
        <v>0</v>
      </c>
      <c r="D35" s="9">
        <v>4774</v>
      </c>
      <c r="E35" s="9">
        <v>0</v>
      </c>
      <c r="F35" s="9">
        <v>0</v>
      </c>
      <c r="G35" s="9">
        <v>55102</v>
      </c>
      <c r="H35" s="9">
        <v>205192</v>
      </c>
      <c r="I35" s="9">
        <v>0</v>
      </c>
      <c r="J35" s="9">
        <v>0</v>
      </c>
      <c r="K35" s="9">
        <v>69984</v>
      </c>
      <c r="L35" s="9"/>
      <c r="M35" s="9">
        <f>C35+D35+E35+F35+G35+H35+I35+J35+K35</f>
        <v>335052</v>
      </c>
      <c r="N35" s="10">
        <v>11840.878749999998</v>
      </c>
      <c r="O35" s="11">
        <f t="shared" si="1"/>
        <v>142090.54499999998</v>
      </c>
      <c r="P35" s="12">
        <f t="shared" si="2"/>
        <v>-205818.58500000002</v>
      </c>
      <c r="Q35" s="11">
        <v>-30273.780683756042</v>
      </c>
      <c r="R35" s="11">
        <v>12857.13</v>
      </c>
      <c r="S35" s="12">
        <f t="shared" si="3"/>
        <v>-236092.36568375607</v>
      </c>
      <c r="T35" s="13"/>
    </row>
    <row r="36" spans="1:20" s="14" customFormat="1" ht="12.75" customHeight="1">
      <c r="A36" s="22"/>
      <c r="B36" s="23" t="s">
        <v>50</v>
      </c>
      <c r="C36" s="24">
        <f>SUM(C8:C35)</f>
        <v>221545</v>
      </c>
      <c r="D36" s="24">
        <f aca="true" t="shared" si="4" ref="D36:I36">SUM(D8:D35)</f>
        <v>852927</v>
      </c>
      <c r="E36" s="24">
        <f t="shared" si="4"/>
        <v>664740.4</v>
      </c>
      <c r="F36" s="24">
        <f t="shared" si="4"/>
        <v>39582</v>
      </c>
      <c r="G36" s="24">
        <f t="shared" si="4"/>
        <v>375460</v>
      </c>
      <c r="H36" s="24">
        <f>SUM(H8:H35)</f>
        <v>1410573.2</v>
      </c>
      <c r="I36" s="24">
        <f t="shared" si="4"/>
        <v>1089320</v>
      </c>
      <c r="J36" s="24">
        <f aca="true" t="shared" si="5" ref="J36:R36">SUM(J8:J35)</f>
        <v>199030</v>
      </c>
      <c r="K36" s="24">
        <f t="shared" si="5"/>
        <v>69984</v>
      </c>
      <c r="L36" s="24">
        <f t="shared" si="5"/>
        <v>5040.7</v>
      </c>
      <c r="M36" s="24">
        <f>SUM(M8:M35)</f>
        <v>4923161.6</v>
      </c>
      <c r="N36" s="25">
        <f t="shared" si="5"/>
        <v>398860.666275</v>
      </c>
      <c r="O36" s="25">
        <f t="shared" si="5"/>
        <v>4786327.9953</v>
      </c>
      <c r="P36" s="26">
        <f t="shared" si="5"/>
        <v>-359973.1127</v>
      </c>
      <c r="Q36" s="25">
        <f t="shared" si="5"/>
        <v>-164112.31510266854</v>
      </c>
      <c r="R36" s="24">
        <f t="shared" si="5"/>
        <v>223139.508</v>
      </c>
      <c r="S36" s="26">
        <f>SUM(S8:S35)</f>
        <v>-524085.4278026687</v>
      </c>
      <c r="T36" s="13"/>
    </row>
    <row r="37" spans="1:18" ht="12.75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1:18" ht="12.75">
      <c r="A38" s="2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9"/>
      <c r="N38" s="29"/>
      <c r="O38" s="29"/>
      <c r="P38" s="29"/>
      <c r="Q38" s="29"/>
      <c r="R38" s="30"/>
    </row>
    <row r="39" spans="1:18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0"/>
    </row>
    <row r="40" spans="1:18" ht="12.75">
      <c r="A40" s="31"/>
      <c r="B40" s="32"/>
      <c r="C40" s="33"/>
      <c r="D40" s="33"/>
      <c r="E40" s="33"/>
      <c r="F40" s="33"/>
      <c r="G40" s="33"/>
      <c r="H40" s="33"/>
      <c r="I40" s="38"/>
      <c r="J40" s="38"/>
      <c r="K40" s="38"/>
      <c r="L40" s="33"/>
      <c r="M40" s="33"/>
      <c r="N40" s="33"/>
      <c r="O40" s="33"/>
      <c r="P40" s="33"/>
      <c r="Q40" s="33"/>
      <c r="R40" s="30"/>
    </row>
    <row r="41" spans="1:18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0"/>
    </row>
    <row r="42" spans="1:18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0"/>
    </row>
    <row r="43" spans="1:18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0"/>
    </row>
    <row r="44" spans="1:18" ht="18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0"/>
    </row>
    <row r="45" spans="1:18" ht="18.75">
      <c r="A45" s="3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0"/>
    </row>
    <row r="46" spans="1:18" ht="14.25">
      <c r="A46" s="3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0"/>
    </row>
  </sheetData>
  <sheetProtection/>
  <mergeCells count="25">
    <mergeCell ref="A1:Q1"/>
    <mergeCell ref="A2:Q2"/>
    <mergeCell ref="A4:A6"/>
    <mergeCell ref="B4:B6"/>
    <mergeCell ref="C4:J4"/>
    <mergeCell ref="M4:M6"/>
    <mergeCell ref="N4:N6"/>
    <mergeCell ref="O4:O6"/>
    <mergeCell ref="P4:P6"/>
    <mergeCell ref="Q4:Q6"/>
    <mergeCell ref="R4:R6"/>
    <mergeCell ref="S4:S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40:K40"/>
    <mergeCell ref="A44:Q44"/>
    <mergeCell ref="B45:Q45"/>
  </mergeCells>
  <printOptions/>
  <pageMargins left="0.17" right="0.17" top="0.2" bottom="0.31" header="0.2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ооо</cp:lastModifiedBy>
  <dcterms:created xsi:type="dcterms:W3CDTF">2021-02-25T11:49:57Z</dcterms:created>
  <dcterms:modified xsi:type="dcterms:W3CDTF">2021-03-01T05:03:42Z</dcterms:modified>
  <cp:category/>
  <cp:version/>
  <cp:contentType/>
  <cp:contentStatus/>
</cp:coreProperties>
</file>